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X:\03 Zakázky 2023\63523061 ...trati Litovel předměstí - Kostelec na Hané - VD\01_ZD\Díl 4 Soupis prací s výkazem výměr\"/>
    </mc:Choice>
  </mc:AlternateContent>
  <xr:revisionPtr revIDLastSave="0" documentId="13_ncr:1_{71826AB5-54E5-48F5-B6D7-584C00602F0F}" xr6:coauthVersionLast="36" xr6:coauthVersionMax="36" xr10:uidLastSave="{00000000-0000-0000-0000-000000000000}"/>
  <bookViews>
    <workbookView xWindow="0" yWindow="0" windowWidth="21570" windowHeight="7905" xr2:uid="{00000000-000D-0000-FFFF-FFFF00000000}"/>
  </bookViews>
  <sheets>
    <sheet name="Rekapitulace stavby" sheetId="1" r:id="rId1"/>
    <sheet name="21.1 - URS - Oprava osvět..." sheetId="2" r:id="rId2"/>
    <sheet name="21.2 - ÚOŽI - Oprava osvě..." sheetId="3" r:id="rId3"/>
    <sheet name="21.3 - VRN - Oprava osvět..." sheetId="4" r:id="rId4"/>
    <sheet name="22.1 - URS - Oprava osvět..." sheetId="5" r:id="rId5"/>
    <sheet name="22.2 - ÚOŽI - Oprava osvě..." sheetId="6" r:id="rId6"/>
    <sheet name="22.3 - VRN - Oprava osvět..." sheetId="7" r:id="rId7"/>
    <sheet name="23.1 - URS - Oprava osvět..." sheetId="8" r:id="rId8"/>
    <sheet name="23.2 - ÚOŽI - Oprava osvě..." sheetId="9" r:id="rId9"/>
    <sheet name="23.3 - VRN - Oprava osvět..." sheetId="10" r:id="rId10"/>
    <sheet name="23.4 - URS - přeložka kab..." sheetId="11" r:id="rId11"/>
    <sheet name="25.1 - URS - Oprava osvět..." sheetId="12" r:id="rId12"/>
    <sheet name="25.2 - UOŽI - Oprava osvě..." sheetId="13" r:id="rId13"/>
    <sheet name="25.3 - VRN - Oprava osvět..." sheetId="14" r:id="rId14"/>
    <sheet name="25.4 - UOŽI - Úprava nást..." sheetId="15" r:id="rId15"/>
    <sheet name="26.1 - URS - Oprava osvět..." sheetId="16" r:id="rId16"/>
    <sheet name="26.2 - ÚOŽI - Oprava osvě..." sheetId="17" r:id="rId17"/>
    <sheet name="26.3 - VRN - Oprava osvět..." sheetId="18" r:id="rId18"/>
    <sheet name="28.1 - URS - Oprava osvět..." sheetId="19" r:id="rId19"/>
    <sheet name="28.2 - ÚOŽI - Oprava osvě..." sheetId="20" r:id="rId20"/>
    <sheet name="28.3 - VRN - Oprava osvět..." sheetId="21" r:id="rId21"/>
    <sheet name="29.1 - URS - Oprava osvět..." sheetId="22" r:id="rId22"/>
    <sheet name="29.2 - ÚOŽI - Oprava osvě..." sheetId="23" r:id="rId23"/>
    <sheet name="29.3 - VRN - Oprava osvět..." sheetId="24" r:id="rId24"/>
    <sheet name="Seznam figur" sheetId="25" r:id="rId25"/>
    <sheet name="Pokyny pro vyplnění" sheetId="26" r:id="rId26"/>
  </sheets>
  <definedNames>
    <definedName name="_xlnm._FilterDatabase" localSheetId="1" hidden="1">'21.1 - URS - Oprava osvět...'!$C$91:$K$190</definedName>
    <definedName name="_xlnm._FilterDatabase" localSheetId="2" hidden="1">'21.2 - ÚOŽI - Oprava osvě...'!$C$85:$K$167</definedName>
    <definedName name="_xlnm._FilterDatabase" localSheetId="3" hidden="1">'21.3 - VRN - Oprava osvět...'!$C$86:$K$95</definedName>
    <definedName name="_xlnm._FilterDatabase" localSheetId="4" hidden="1">'22.1 - URS - Oprava osvět...'!$C$92:$K$148</definedName>
    <definedName name="_xlnm._FilterDatabase" localSheetId="5" hidden="1">'22.2 - ÚOŽI - Oprava osvě...'!$C$87:$K$139</definedName>
    <definedName name="_xlnm._FilterDatabase" localSheetId="6" hidden="1">'22.3 - VRN - Oprava osvět...'!$C$85:$K$91</definedName>
    <definedName name="_xlnm._FilterDatabase" localSheetId="7" hidden="1">'23.1 - URS - Oprava osvět...'!$C$92:$K$149</definedName>
    <definedName name="_xlnm._FilterDatabase" localSheetId="8" hidden="1">'23.2 - ÚOŽI - Oprava osvě...'!$C$86:$K$147</definedName>
    <definedName name="_xlnm._FilterDatabase" localSheetId="9" hidden="1">'23.3 - VRN - Oprava osvět...'!$C$85:$K$91</definedName>
    <definedName name="_xlnm._FilterDatabase" localSheetId="10" hidden="1">'23.4 - URS - přeložka kab...'!$C$87:$K$114</definedName>
    <definedName name="_xlnm._FilterDatabase" localSheetId="11" hidden="1">'25.1 - URS - Oprava osvět...'!$C$87:$K$196</definedName>
    <definedName name="_xlnm._FilterDatabase" localSheetId="12" hidden="1">'25.2 - UOŽI - Oprava osvě...'!$C$85:$K$173</definedName>
    <definedName name="_xlnm._FilterDatabase" localSheetId="13" hidden="1">'25.3 - VRN - Oprava osvět...'!$C$86:$K$96</definedName>
    <definedName name="_xlnm._FilterDatabase" localSheetId="14" hidden="1">'25.4 - UOŽI - Úprava nást...'!$C$87:$K$105</definedName>
    <definedName name="_xlnm._FilterDatabase" localSheetId="15" hidden="1">'26.1 - URS - Oprava osvět...'!$C$90:$K$139</definedName>
    <definedName name="_xlnm._FilterDatabase" localSheetId="16" hidden="1">'26.2 - ÚOŽI - Oprava osvě...'!$C$85:$K$147</definedName>
    <definedName name="_xlnm._FilterDatabase" localSheetId="17" hidden="1">'26.3 - VRN - Oprava osvět...'!$C$85:$K$91</definedName>
    <definedName name="_xlnm._FilterDatabase" localSheetId="18" hidden="1">'28.1 - URS - Oprava osvět...'!$C$92:$K$184</definedName>
    <definedName name="_xlnm._FilterDatabase" localSheetId="19" hidden="1">'28.2 - ÚOŽI - Oprava osvě...'!$C$85:$K$161</definedName>
    <definedName name="_xlnm._FilterDatabase" localSheetId="20" hidden="1">'28.3 - VRN - Oprava osvět...'!$C$85:$K$91</definedName>
    <definedName name="_xlnm._FilterDatabase" localSheetId="21" hidden="1">'29.1 - URS - Oprava osvět...'!$C$92:$K$160</definedName>
    <definedName name="_xlnm._FilterDatabase" localSheetId="22" hidden="1">'29.2 - ÚOŽI - Oprava osvě...'!$C$85:$K$148</definedName>
    <definedName name="_xlnm._FilterDatabase" localSheetId="23" hidden="1">'29.3 - VRN - Oprava osvět...'!$C$85:$K$91</definedName>
    <definedName name="_xlnm.Print_Titles" localSheetId="1">'21.1 - URS - Oprava osvět...'!$91:$91</definedName>
    <definedName name="_xlnm.Print_Titles" localSheetId="2">'21.2 - ÚOŽI - Oprava osvě...'!$85:$85</definedName>
    <definedName name="_xlnm.Print_Titles" localSheetId="3">'21.3 - VRN - Oprava osvět...'!$86:$86</definedName>
    <definedName name="_xlnm.Print_Titles" localSheetId="4">'22.1 - URS - Oprava osvět...'!$92:$92</definedName>
    <definedName name="_xlnm.Print_Titles" localSheetId="5">'22.2 - ÚOŽI - Oprava osvě...'!$87:$87</definedName>
    <definedName name="_xlnm.Print_Titles" localSheetId="6">'22.3 - VRN - Oprava osvět...'!$85:$85</definedName>
    <definedName name="_xlnm.Print_Titles" localSheetId="7">'23.1 - URS - Oprava osvět...'!$92:$92</definedName>
    <definedName name="_xlnm.Print_Titles" localSheetId="8">'23.2 - ÚOŽI - Oprava osvě...'!$86:$86</definedName>
    <definedName name="_xlnm.Print_Titles" localSheetId="9">'23.3 - VRN - Oprava osvět...'!$85:$85</definedName>
    <definedName name="_xlnm.Print_Titles" localSheetId="10">'23.4 - URS - přeložka kab...'!$87:$87</definedName>
    <definedName name="_xlnm.Print_Titles" localSheetId="11">'25.1 - URS - Oprava osvět...'!$87:$87</definedName>
    <definedName name="_xlnm.Print_Titles" localSheetId="12">'25.2 - UOŽI - Oprava osvě...'!$85:$85</definedName>
    <definedName name="_xlnm.Print_Titles" localSheetId="13">'25.3 - VRN - Oprava osvět...'!$86:$86</definedName>
    <definedName name="_xlnm.Print_Titles" localSheetId="14">'25.4 - UOŽI - Úprava nást...'!$87:$87</definedName>
    <definedName name="_xlnm.Print_Titles" localSheetId="15">'26.1 - URS - Oprava osvět...'!$90:$90</definedName>
    <definedName name="_xlnm.Print_Titles" localSheetId="16">'26.2 - ÚOŽI - Oprava osvě...'!$85:$85</definedName>
    <definedName name="_xlnm.Print_Titles" localSheetId="17">'26.3 - VRN - Oprava osvět...'!$85:$85</definedName>
    <definedName name="_xlnm.Print_Titles" localSheetId="18">'28.1 - URS - Oprava osvět...'!$92:$92</definedName>
    <definedName name="_xlnm.Print_Titles" localSheetId="19">'28.2 - ÚOŽI - Oprava osvě...'!$85:$85</definedName>
    <definedName name="_xlnm.Print_Titles" localSheetId="20">'28.3 - VRN - Oprava osvět...'!$85:$85</definedName>
    <definedName name="_xlnm.Print_Titles" localSheetId="21">'29.1 - URS - Oprava osvět...'!$92:$92</definedName>
    <definedName name="_xlnm.Print_Titles" localSheetId="22">'29.2 - ÚOŽI - Oprava osvě...'!$85:$85</definedName>
    <definedName name="_xlnm.Print_Titles" localSheetId="23">'29.3 - VRN - Oprava osvět...'!$85:$85</definedName>
    <definedName name="_xlnm.Print_Titles" localSheetId="0">'Rekapitulace stavby'!$52:$52</definedName>
    <definedName name="_xlnm.Print_Titles" localSheetId="24">'Seznam figur'!$9:$9</definedName>
    <definedName name="_xlnm.Print_Area" localSheetId="1">'21.1 - URS - Oprava osvět...'!$C$4:$J$41,'21.1 - URS - Oprava osvět...'!$C$47:$J$71,'21.1 - URS - Oprava osvět...'!$C$77:$K$190</definedName>
    <definedName name="_xlnm.Print_Area" localSheetId="2">'21.2 - ÚOŽI - Oprava osvě...'!$C$4:$J$41,'21.2 - ÚOŽI - Oprava osvě...'!$C$47:$J$65,'21.2 - ÚOŽI - Oprava osvě...'!$C$71:$K$167</definedName>
    <definedName name="_xlnm.Print_Area" localSheetId="3">'21.3 - VRN - Oprava osvět...'!$C$4:$J$41,'21.3 - VRN - Oprava osvět...'!$C$47:$J$66,'21.3 - VRN - Oprava osvět...'!$C$72:$K$95</definedName>
    <definedName name="_xlnm.Print_Area" localSheetId="4">'22.1 - URS - Oprava osvět...'!$C$4:$J$41,'22.1 - URS - Oprava osvět...'!$C$47:$J$72,'22.1 - URS - Oprava osvět...'!$C$78:$K$148</definedName>
    <definedName name="_xlnm.Print_Area" localSheetId="5">'22.2 - ÚOŽI - Oprava osvě...'!$C$4:$J$41,'22.2 - ÚOŽI - Oprava osvě...'!$C$47:$J$67,'22.2 - ÚOŽI - Oprava osvě...'!$C$73:$K$139</definedName>
    <definedName name="_xlnm.Print_Area" localSheetId="6">'22.3 - VRN - Oprava osvět...'!$C$4:$J$41,'22.3 - VRN - Oprava osvět...'!$C$47:$J$65,'22.3 - VRN - Oprava osvět...'!$C$71:$K$91</definedName>
    <definedName name="_xlnm.Print_Area" localSheetId="7">'23.1 - URS - Oprava osvět...'!$C$4:$J$41,'23.1 - URS - Oprava osvět...'!$C$47:$J$72,'23.1 - URS - Oprava osvět...'!$C$78:$K$149</definedName>
    <definedName name="_xlnm.Print_Area" localSheetId="8">'23.2 - ÚOŽI - Oprava osvě...'!$C$4:$J$41,'23.2 - ÚOŽI - Oprava osvě...'!$C$47:$J$66,'23.2 - ÚOŽI - Oprava osvě...'!$C$72:$K$147</definedName>
    <definedName name="_xlnm.Print_Area" localSheetId="9">'23.3 - VRN - Oprava osvět...'!$C$4:$J$41,'23.3 - VRN - Oprava osvět...'!$C$47:$J$65,'23.3 - VRN - Oprava osvět...'!$C$71:$K$91</definedName>
    <definedName name="_xlnm.Print_Area" localSheetId="10">'23.4 - URS - přeložka kab...'!$C$4:$J$41,'23.4 - URS - přeložka kab...'!$C$47:$J$67,'23.4 - URS - přeložka kab...'!$C$73:$K$114</definedName>
    <definedName name="_xlnm.Print_Area" localSheetId="11">'25.1 - URS - Oprava osvět...'!$C$4:$J$41,'25.1 - URS - Oprava osvět...'!$C$47:$J$67,'25.1 - URS - Oprava osvět...'!$C$73:$K$196</definedName>
    <definedName name="_xlnm.Print_Area" localSheetId="12">'25.2 - UOŽI - Oprava osvě...'!$C$4:$J$41,'25.2 - UOŽI - Oprava osvě...'!$C$47:$J$65,'25.2 - UOŽI - Oprava osvě...'!$C$71:$K$173</definedName>
    <definedName name="_xlnm.Print_Area" localSheetId="13">'25.3 - VRN - Oprava osvět...'!$C$4:$J$41,'25.3 - VRN - Oprava osvět...'!$C$47:$J$66,'25.3 - VRN - Oprava osvět...'!$C$72:$K$96</definedName>
    <definedName name="_xlnm.Print_Area" localSheetId="14">'25.4 - UOŽI - Úprava nást...'!$C$4:$J$41,'25.4 - UOŽI - Úprava nást...'!$C$47:$J$67,'25.4 - UOŽI - Úprava nást...'!$C$73:$K$105</definedName>
    <definedName name="_xlnm.Print_Area" localSheetId="15">'26.1 - URS - Oprava osvět...'!$C$4:$J$41,'26.1 - URS - Oprava osvět...'!$C$47:$J$70,'26.1 - URS - Oprava osvět...'!$C$76:$K$139</definedName>
    <definedName name="_xlnm.Print_Area" localSheetId="16">'26.2 - ÚOŽI - Oprava osvě...'!$C$4:$J$41,'26.2 - ÚOŽI - Oprava osvě...'!$C$47:$J$65,'26.2 - ÚOŽI - Oprava osvě...'!$C$71:$K$147</definedName>
    <definedName name="_xlnm.Print_Area" localSheetId="17">'26.3 - VRN - Oprava osvět...'!$C$4:$J$41,'26.3 - VRN - Oprava osvět...'!$C$47:$J$65,'26.3 - VRN - Oprava osvět...'!$C$71:$K$91</definedName>
    <definedName name="_xlnm.Print_Area" localSheetId="18">'28.1 - URS - Oprava osvět...'!$C$4:$J$41,'28.1 - URS - Oprava osvět...'!$C$47:$J$72,'28.1 - URS - Oprava osvět...'!$C$78:$K$184</definedName>
    <definedName name="_xlnm.Print_Area" localSheetId="19">'28.2 - ÚOŽI - Oprava osvě...'!$C$4:$J$41,'28.2 - ÚOŽI - Oprava osvě...'!$C$47:$J$65,'28.2 - ÚOŽI - Oprava osvě...'!$C$71:$K$161</definedName>
    <definedName name="_xlnm.Print_Area" localSheetId="20">'28.3 - VRN - Oprava osvět...'!$C$4:$J$41,'28.3 - VRN - Oprava osvět...'!$C$47:$J$65,'28.3 - VRN - Oprava osvět...'!$C$71:$K$91</definedName>
    <definedName name="_xlnm.Print_Area" localSheetId="21">'29.1 - URS - Oprava osvět...'!$C$4:$J$41,'29.1 - URS - Oprava osvět...'!$C$47:$J$72,'29.1 - URS - Oprava osvět...'!$C$78:$K$160</definedName>
    <definedName name="_xlnm.Print_Area" localSheetId="22">'29.2 - ÚOŽI - Oprava osvě...'!$C$4:$J$41,'29.2 - ÚOŽI - Oprava osvě...'!$C$47:$J$65,'29.2 - ÚOŽI - Oprava osvě...'!$C$71:$K$148</definedName>
    <definedName name="_xlnm.Print_Area" localSheetId="23">'29.3 - VRN - Oprava osvět...'!$C$4:$J$41,'29.3 - VRN - Oprava osvět...'!$C$47:$J$65,'29.3 - VRN - Oprava osvět...'!$C$71:$K$91</definedName>
    <definedName name="_xlnm.Print_Area" localSheetId="2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stavby'!$C$42:$AQ$85</definedName>
    <definedName name="_xlnm.Print_Area" localSheetId="24">'Seznam figur'!$C$4:$G$198</definedName>
  </definedNames>
  <calcPr calcId="191029"/>
</workbook>
</file>

<file path=xl/calcChain.xml><?xml version="1.0" encoding="utf-8"?>
<calcChain xmlns="http://schemas.openxmlformats.org/spreadsheetml/2006/main">
  <c r="D7" i="25" l="1"/>
  <c r="J39" i="24"/>
  <c r="J38" i="24"/>
  <c r="AY84" i="1"/>
  <c r="J37" i="24"/>
  <c r="AX84" i="1"/>
  <c r="BI91" i="24"/>
  <c r="BH91" i="24"/>
  <c r="BG91" i="24"/>
  <c r="BF91" i="24"/>
  <c r="T91" i="24"/>
  <c r="R91" i="24"/>
  <c r="P91" i="24"/>
  <c r="BI90" i="24"/>
  <c r="BH90" i="24"/>
  <c r="BG90" i="24"/>
  <c r="BF90" i="24"/>
  <c r="T90" i="24"/>
  <c r="R90" i="24"/>
  <c r="P90" i="24"/>
  <c r="BI89" i="24"/>
  <c r="BH89" i="24"/>
  <c r="BG89" i="24"/>
  <c r="BF89" i="24"/>
  <c r="T89" i="24"/>
  <c r="R89" i="24"/>
  <c r="P89" i="24"/>
  <c r="BI88" i="24"/>
  <c r="BH88" i="24"/>
  <c r="BG88" i="24"/>
  <c r="BF88" i="24"/>
  <c r="T88" i="24"/>
  <c r="R88" i="24"/>
  <c r="P88" i="24"/>
  <c r="J83" i="24"/>
  <c r="J82" i="24"/>
  <c r="F82" i="24"/>
  <c r="F80" i="24"/>
  <c r="E78" i="24"/>
  <c r="J59" i="24"/>
  <c r="J58" i="24"/>
  <c r="F58" i="24"/>
  <c r="F56" i="24"/>
  <c r="E54" i="24"/>
  <c r="J20" i="24"/>
  <c r="E20" i="24"/>
  <c r="F59" i="24" s="1"/>
  <c r="J19" i="24"/>
  <c r="J14" i="24"/>
  <c r="J80" i="24" s="1"/>
  <c r="E7" i="24"/>
  <c r="E74" i="24"/>
  <c r="J39" i="23"/>
  <c r="J38" i="23"/>
  <c r="AY83" i="1" s="1"/>
  <c r="J37" i="23"/>
  <c r="AX83" i="1"/>
  <c r="BI148" i="23"/>
  <c r="BH148" i="23"/>
  <c r="BG148" i="23"/>
  <c r="BF148" i="23"/>
  <c r="T148" i="23"/>
  <c r="R148" i="23"/>
  <c r="P148" i="23"/>
  <c r="BI147" i="23"/>
  <c r="BH147" i="23"/>
  <c r="BG147" i="23"/>
  <c r="BF147" i="23"/>
  <c r="T147" i="23"/>
  <c r="R147" i="23"/>
  <c r="P147" i="23"/>
  <c r="BI144" i="23"/>
  <c r="BH144" i="23"/>
  <c r="BG144" i="23"/>
  <c r="BF144" i="23"/>
  <c r="T144" i="23"/>
  <c r="R144" i="23"/>
  <c r="P144" i="23"/>
  <c r="BI141" i="23"/>
  <c r="BH141" i="23"/>
  <c r="BG141" i="23"/>
  <c r="BF141" i="23"/>
  <c r="T141" i="23"/>
  <c r="R141" i="23"/>
  <c r="P141" i="23"/>
  <c r="BI140" i="23"/>
  <c r="BH140" i="23"/>
  <c r="BG140" i="23"/>
  <c r="BF140" i="23"/>
  <c r="T140" i="23"/>
  <c r="R140" i="23"/>
  <c r="P140" i="23"/>
  <c r="BI139" i="23"/>
  <c r="BH139" i="23"/>
  <c r="BG139" i="23"/>
  <c r="BF139" i="23"/>
  <c r="T139" i="23"/>
  <c r="R139" i="23"/>
  <c r="P139" i="23"/>
  <c r="BI138" i="23"/>
  <c r="BH138" i="23"/>
  <c r="BG138" i="23"/>
  <c r="BF138" i="23"/>
  <c r="T138" i="23"/>
  <c r="R138" i="23"/>
  <c r="P138" i="23"/>
  <c r="BI137" i="23"/>
  <c r="BH137" i="23"/>
  <c r="BG137" i="23"/>
  <c r="BF137" i="23"/>
  <c r="T137" i="23"/>
  <c r="R137" i="23"/>
  <c r="P137" i="23"/>
  <c r="BI136" i="23"/>
  <c r="BH136" i="23"/>
  <c r="BG136" i="23"/>
  <c r="BF136" i="23"/>
  <c r="T136" i="23"/>
  <c r="R136" i="23"/>
  <c r="P136" i="23"/>
  <c r="BI135" i="23"/>
  <c r="BH135" i="23"/>
  <c r="BG135" i="23"/>
  <c r="BF135" i="23"/>
  <c r="T135" i="23"/>
  <c r="R135" i="23"/>
  <c r="P135" i="23"/>
  <c r="BI134" i="23"/>
  <c r="BH134" i="23"/>
  <c r="BG134" i="23"/>
  <c r="BF134" i="23"/>
  <c r="T134" i="23"/>
  <c r="R134" i="23"/>
  <c r="P134" i="23"/>
  <c r="BI133" i="23"/>
  <c r="BH133" i="23"/>
  <c r="BG133" i="23"/>
  <c r="BF133" i="23"/>
  <c r="T133" i="23"/>
  <c r="R133" i="23"/>
  <c r="P133" i="23"/>
  <c r="BI132" i="23"/>
  <c r="BH132" i="23"/>
  <c r="BG132" i="23"/>
  <c r="BF132" i="23"/>
  <c r="T132" i="23"/>
  <c r="R132" i="23"/>
  <c r="P132" i="23"/>
  <c r="BI131" i="23"/>
  <c r="BH131" i="23"/>
  <c r="BG131" i="23"/>
  <c r="BF131" i="23"/>
  <c r="T131" i="23"/>
  <c r="R131" i="23"/>
  <c r="P131" i="23"/>
  <c r="BI130" i="23"/>
  <c r="BH130" i="23"/>
  <c r="BG130" i="23"/>
  <c r="BF130" i="23"/>
  <c r="T130" i="23"/>
  <c r="R130" i="23"/>
  <c r="P130" i="23"/>
  <c r="BI129" i="23"/>
  <c r="BH129" i="23"/>
  <c r="BG129" i="23"/>
  <c r="BF129" i="23"/>
  <c r="T129" i="23"/>
  <c r="R129" i="23"/>
  <c r="P129" i="23"/>
  <c r="BI125" i="23"/>
  <c r="BH125" i="23"/>
  <c r="BG125" i="23"/>
  <c r="BF125" i="23"/>
  <c r="T125" i="23"/>
  <c r="R125" i="23"/>
  <c r="P125" i="23"/>
  <c r="BI124" i="23"/>
  <c r="BH124" i="23"/>
  <c r="BG124" i="23"/>
  <c r="BF124" i="23"/>
  <c r="T124" i="23"/>
  <c r="R124" i="23"/>
  <c r="P124" i="23"/>
  <c r="BI122" i="23"/>
  <c r="BH122" i="23"/>
  <c r="BG122" i="23"/>
  <c r="BF122" i="23"/>
  <c r="T122" i="23"/>
  <c r="R122" i="23"/>
  <c r="P122" i="23"/>
  <c r="BI121" i="23"/>
  <c r="BH121" i="23"/>
  <c r="BG121" i="23"/>
  <c r="BF121" i="23"/>
  <c r="T121" i="23"/>
  <c r="R121" i="23"/>
  <c r="P121" i="23"/>
  <c r="BI120" i="23"/>
  <c r="BH120" i="23"/>
  <c r="BG120" i="23"/>
  <c r="BF120" i="23"/>
  <c r="T120" i="23"/>
  <c r="R120" i="23"/>
  <c r="P120" i="23"/>
  <c r="BI118" i="23"/>
  <c r="BH118" i="23"/>
  <c r="BG118" i="23"/>
  <c r="BF118" i="23"/>
  <c r="T118" i="23"/>
  <c r="R118" i="23"/>
  <c r="P118" i="23"/>
  <c r="BI117" i="23"/>
  <c r="BH117" i="23"/>
  <c r="BG117" i="23"/>
  <c r="BF117" i="23"/>
  <c r="T117" i="23"/>
  <c r="R117" i="23"/>
  <c r="P117" i="23"/>
  <c r="BI116" i="23"/>
  <c r="BH116" i="23"/>
  <c r="BG116" i="23"/>
  <c r="BF116" i="23"/>
  <c r="T116" i="23"/>
  <c r="R116" i="23"/>
  <c r="P116" i="23"/>
  <c r="BI115" i="23"/>
  <c r="BH115" i="23"/>
  <c r="BG115" i="23"/>
  <c r="BF115" i="23"/>
  <c r="T115" i="23"/>
  <c r="R115" i="23"/>
  <c r="P115" i="23"/>
  <c r="BI114" i="23"/>
  <c r="BH114" i="23"/>
  <c r="BG114" i="23"/>
  <c r="BF114" i="23"/>
  <c r="T114" i="23"/>
  <c r="R114" i="23"/>
  <c r="P114" i="23"/>
  <c r="BI113" i="23"/>
  <c r="BH113" i="23"/>
  <c r="BG113" i="23"/>
  <c r="BF113" i="23"/>
  <c r="T113" i="23"/>
  <c r="R113" i="23"/>
  <c r="P113" i="23"/>
  <c r="BI112" i="23"/>
  <c r="BH112" i="23"/>
  <c r="BG112" i="23"/>
  <c r="BF112" i="23"/>
  <c r="T112" i="23"/>
  <c r="R112" i="23"/>
  <c r="P112" i="23"/>
  <c r="BI111" i="23"/>
  <c r="BH111" i="23"/>
  <c r="BG111" i="23"/>
  <c r="BF111" i="23"/>
  <c r="T111" i="23"/>
  <c r="R111" i="23"/>
  <c r="P111" i="23"/>
  <c r="BI110" i="23"/>
  <c r="BH110" i="23"/>
  <c r="BG110" i="23"/>
  <c r="BF110" i="23"/>
  <c r="T110" i="23"/>
  <c r="R110" i="23"/>
  <c r="P110" i="23"/>
  <c r="BI109" i="23"/>
  <c r="BH109" i="23"/>
  <c r="BG109" i="23"/>
  <c r="BF109" i="23"/>
  <c r="T109" i="23"/>
  <c r="R109" i="23"/>
  <c r="P109" i="23"/>
  <c r="BI108" i="23"/>
  <c r="BH108" i="23"/>
  <c r="BG108" i="23"/>
  <c r="BF108" i="23"/>
  <c r="T108" i="23"/>
  <c r="R108" i="23"/>
  <c r="P108" i="23"/>
  <c r="BI107" i="23"/>
  <c r="BH107" i="23"/>
  <c r="BG107" i="23"/>
  <c r="BF107" i="23"/>
  <c r="T107" i="23"/>
  <c r="R107" i="23"/>
  <c r="P107" i="23"/>
  <c r="BI106" i="23"/>
  <c r="BH106" i="23"/>
  <c r="BG106" i="23"/>
  <c r="BF106" i="23"/>
  <c r="T106" i="23"/>
  <c r="R106" i="23"/>
  <c r="P106" i="23"/>
  <c r="BI105" i="23"/>
  <c r="BH105" i="23"/>
  <c r="BG105" i="23"/>
  <c r="BF105" i="23"/>
  <c r="T105" i="23"/>
  <c r="R105" i="23"/>
  <c r="P105" i="23"/>
  <c r="BI104" i="23"/>
  <c r="BH104" i="23"/>
  <c r="BG104" i="23"/>
  <c r="BF104" i="23"/>
  <c r="T104" i="23"/>
  <c r="R104" i="23"/>
  <c r="P104" i="23"/>
  <c r="BI103" i="23"/>
  <c r="BH103" i="23"/>
  <c r="BG103" i="23"/>
  <c r="BF103" i="23"/>
  <c r="T103" i="23"/>
  <c r="R103" i="23"/>
  <c r="P103" i="23"/>
  <c r="BI102" i="23"/>
  <c r="BH102" i="23"/>
  <c r="BG102" i="23"/>
  <c r="BF102" i="23"/>
  <c r="T102" i="23"/>
  <c r="R102" i="23"/>
  <c r="P102" i="23"/>
  <c r="BI101" i="23"/>
  <c r="BH101" i="23"/>
  <c r="BG101" i="23"/>
  <c r="BF101" i="23"/>
  <c r="T101" i="23"/>
  <c r="R101" i="23"/>
  <c r="P101" i="23"/>
  <c r="BI100" i="23"/>
  <c r="BH100" i="23"/>
  <c r="BG100" i="23"/>
  <c r="BF100" i="23"/>
  <c r="T100" i="23"/>
  <c r="R100" i="23"/>
  <c r="P100" i="23"/>
  <c r="BI99" i="23"/>
  <c r="BH99" i="23"/>
  <c r="BG99" i="23"/>
  <c r="BF99" i="23"/>
  <c r="T99" i="23"/>
  <c r="R99" i="23"/>
  <c r="P99" i="23"/>
  <c r="BI98" i="23"/>
  <c r="BH98" i="23"/>
  <c r="BG98" i="23"/>
  <c r="BF98" i="23"/>
  <c r="T98" i="23"/>
  <c r="R98" i="23"/>
  <c r="P98" i="23"/>
  <c r="BI97" i="23"/>
  <c r="BH97" i="23"/>
  <c r="BG97" i="23"/>
  <c r="BF97" i="23"/>
  <c r="T97" i="23"/>
  <c r="R97" i="23"/>
  <c r="P97" i="23"/>
  <c r="BI96" i="23"/>
  <c r="BH96" i="23"/>
  <c r="BG96" i="23"/>
  <c r="BF96" i="23"/>
  <c r="T96" i="23"/>
  <c r="R96" i="23"/>
  <c r="P96" i="23"/>
  <c r="BI95" i="23"/>
  <c r="BH95" i="23"/>
  <c r="BG95" i="23"/>
  <c r="BF95" i="23"/>
  <c r="T95" i="23"/>
  <c r="R95" i="23"/>
  <c r="P95" i="23"/>
  <c r="BI94" i="23"/>
  <c r="BH94" i="23"/>
  <c r="BG94" i="23"/>
  <c r="BF94" i="23"/>
  <c r="T94" i="23"/>
  <c r="R94" i="23"/>
  <c r="P94" i="23"/>
  <c r="BI93" i="23"/>
  <c r="BH93" i="23"/>
  <c r="BG93" i="23"/>
  <c r="BF93" i="23"/>
  <c r="T93" i="23"/>
  <c r="R93" i="23"/>
  <c r="P93" i="23"/>
  <c r="BI92" i="23"/>
  <c r="BH92" i="23"/>
  <c r="BG92" i="23"/>
  <c r="BF92" i="23"/>
  <c r="T92" i="23"/>
  <c r="R92" i="23"/>
  <c r="P92" i="23"/>
  <c r="BI91" i="23"/>
  <c r="BH91" i="23"/>
  <c r="BG91" i="23"/>
  <c r="BF91" i="23"/>
  <c r="T91" i="23"/>
  <c r="R91" i="23"/>
  <c r="P91" i="23"/>
  <c r="BI90" i="23"/>
  <c r="BH90" i="23"/>
  <c r="BG90" i="23"/>
  <c r="BF90" i="23"/>
  <c r="T90" i="23"/>
  <c r="R90" i="23"/>
  <c r="P90" i="23"/>
  <c r="BI89" i="23"/>
  <c r="BH89" i="23"/>
  <c r="BG89" i="23"/>
  <c r="BF89" i="23"/>
  <c r="T89" i="23"/>
  <c r="R89" i="23"/>
  <c r="P89" i="23"/>
  <c r="BI88" i="23"/>
  <c r="BH88" i="23"/>
  <c r="BG88" i="23"/>
  <c r="BF88" i="23"/>
  <c r="T88" i="23"/>
  <c r="R88" i="23"/>
  <c r="P88" i="23"/>
  <c r="J83" i="23"/>
  <c r="J82" i="23"/>
  <c r="F82" i="23"/>
  <c r="F80" i="23"/>
  <c r="E78" i="23"/>
  <c r="J59" i="23"/>
  <c r="J58" i="23"/>
  <c r="F58" i="23"/>
  <c r="F56" i="23"/>
  <c r="E54" i="23"/>
  <c r="J20" i="23"/>
  <c r="E20" i="23"/>
  <c r="F59" i="23"/>
  <c r="J19" i="23"/>
  <c r="J14" i="23"/>
  <c r="J80" i="23" s="1"/>
  <c r="E7" i="23"/>
  <c r="E50" i="23" s="1"/>
  <c r="J115" i="22"/>
  <c r="J95" i="22"/>
  <c r="J39" i="22"/>
  <c r="J38" i="22"/>
  <c r="AY82" i="1"/>
  <c r="J37" i="22"/>
  <c r="AX82" i="1"/>
  <c r="BI159" i="22"/>
  <c r="BH159" i="22"/>
  <c r="BG159" i="22"/>
  <c r="BF159" i="22"/>
  <c r="T159" i="22"/>
  <c r="R159" i="22"/>
  <c r="P159" i="22"/>
  <c r="BI156" i="22"/>
  <c r="BH156" i="22"/>
  <c r="BG156" i="22"/>
  <c r="BF156" i="22"/>
  <c r="T156" i="22"/>
  <c r="R156" i="22"/>
  <c r="P156" i="22"/>
  <c r="BI154" i="22"/>
  <c r="BH154" i="22"/>
  <c r="BG154" i="22"/>
  <c r="BF154" i="22"/>
  <c r="T154" i="22"/>
  <c r="R154" i="22"/>
  <c r="P154" i="22"/>
  <c r="BI149" i="22"/>
  <c r="BH149" i="22"/>
  <c r="BG149" i="22"/>
  <c r="BF149" i="22"/>
  <c r="T149" i="22"/>
  <c r="R149" i="22"/>
  <c r="P149" i="22"/>
  <c r="BI146" i="22"/>
  <c r="BH146" i="22"/>
  <c r="BG146" i="22"/>
  <c r="BF146" i="22"/>
  <c r="T146" i="22"/>
  <c r="R146" i="22"/>
  <c r="P146" i="22"/>
  <c r="BI144" i="22"/>
  <c r="BH144" i="22"/>
  <c r="BG144" i="22"/>
  <c r="BF144" i="22"/>
  <c r="T144" i="22"/>
  <c r="R144" i="22"/>
  <c r="P144" i="22"/>
  <c r="BI137" i="22"/>
  <c r="BH137" i="22"/>
  <c r="BG137" i="22"/>
  <c r="BF137" i="22"/>
  <c r="T137" i="22"/>
  <c r="R137" i="22"/>
  <c r="P137" i="22"/>
  <c r="BI135" i="22"/>
  <c r="BH135" i="22"/>
  <c r="BG135" i="22"/>
  <c r="BF135" i="22"/>
  <c r="T135" i="22"/>
  <c r="R135" i="22"/>
  <c r="P135" i="22"/>
  <c r="BI133" i="22"/>
  <c r="BH133" i="22"/>
  <c r="BG133" i="22"/>
  <c r="BF133" i="22"/>
  <c r="T133" i="22"/>
  <c r="R133" i="22"/>
  <c r="P133" i="22"/>
  <c r="BI131" i="22"/>
  <c r="BH131" i="22"/>
  <c r="BG131" i="22"/>
  <c r="BF131" i="22"/>
  <c r="T131" i="22"/>
  <c r="R131" i="22"/>
  <c r="P131" i="22"/>
  <c r="BI124" i="22"/>
  <c r="BH124" i="22"/>
  <c r="BG124" i="22"/>
  <c r="BF124" i="22"/>
  <c r="T124" i="22"/>
  <c r="R124" i="22"/>
  <c r="P124" i="22"/>
  <c r="BI122" i="22"/>
  <c r="BH122" i="22"/>
  <c r="BG122" i="22"/>
  <c r="BF122" i="22"/>
  <c r="T122" i="22"/>
  <c r="R122" i="22"/>
  <c r="P122" i="22"/>
  <c r="BI120" i="22"/>
  <c r="BH120" i="22"/>
  <c r="BG120" i="22"/>
  <c r="BF120" i="22"/>
  <c r="T120" i="22"/>
  <c r="R120" i="22"/>
  <c r="P120" i="22"/>
  <c r="BI118" i="22"/>
  <c r="BH118" i="22"/>
  <c r="BG118" i="22"/>
  <c r="BF118" i="22"/>
  <c r="T118" i="22"/>
  <c r="R118" i="22"/>
  <c r="P118" i="22"/>
  <c r="J67" i="22"/>
  <c r="BI113" i="22"/>
  <c r="BH113" i="22"/>
  <c r="BG113" i="22"/>
  <c r="BF113" i="22"/>
  <c r="T113" i="22"/>
  <c r="R113" i="22"/>
  <c r="P113" i="22"/>
  <c r="BI109" i="22"/>
  <c r="BH109" i="22"/>
  <c r="BG109" i="22"/>
  <c r="BF109" i="22"/>
  <c r="T109" i="22"/>
  <c r="R109" i="22"/>
  <c r="P109" i="22"/>
  <c r="BI105" i="22"/>
  <c r="BH105" i="22"/>
  <c r="BG105" i="22"/>
  <c r="BF105" i="22"/>
  <c r="T105" i="22"/>
  <c r="R105" i="22"/>
  <c r="P105" i="22"/>
  <c r="BI101" i="22"/>
  <c r="BH101" i="22"/>
  <c r="BG101" i="22"/>
  <c r="BF101" i="22"/>
  <c r="T101" i="22"/>
  <c r="R101" i="22"/>
  <c r="P101" i="22"/>
  <c r="BI97" i="22"/>
  <c r="BH97" i="22"/>
  <c r="BG97" i="22"/>
  <c r="BF97" i="22"/>
  <c r="T97" i="22"/>
  <c r="R97" i="22"/>
  <c r="P97" i="22"/>
  <c r="J65" i="22"/>
  <c r="J90" i="22"/>
  <c r="J89" i="22"/>
  <c r="F89" i="22"/>
  <c r="F87" i="22"/>
  <c r="E85" i="22"/>
  <c r="J59" i="22"/>
  <c r="J58" i="22"/>
  <c r="F58" i="22"/>
  <c r="F56" i="22"/>
  <c r="E54" i="22"/>
  <c r="J20" i="22"/>
  <c r="E20" i="22"/>
  <c r="F90" i="22"/>
  <c r="J19" i="22"/>
  <c r="J14" i="22"/>
  <c r="J56" i="22" s="1"/>
  <c r="E7" i="22"/>
  <c r="E81" i="22" s="1"/>
  <c r="J39" i="21"/>
  <c r="J38" i="21"/>
  <c r="AY80" i="1"/>
  <c r="J37" i="21"/>
  <c r="AX80" i="1"/>
  <c r="BI91" i="21"/>
  <c r="BH91" i="21"/>
  <c r="BG91" i="21"/>
  <c r="BF91" i="21"/>
  <c r="T91" i="21"/>
  <c r="R91" i="21"/>
  <c r="P91" i="21"/>
  <c r="BI90" i="21"/>
  <c r="BH90" i="21"/>
  <c r="BG90" i="21"/>
  <c r="BF90" i="21"/>
  <c r="T90" i="21"/>
  <c r="R90" i="21"/>
  <c r="P90" i="21"/>
  <c r="BI89" i="21"/>
  <c r="BH89" i="21"/>
  <c r="BG89" i="21"/>
  <c r="BF89" i="21"/>
  <c r="T89" i="21"/>
  <c r="R89" i="21"/>
  <c r="P89" i="21"/>
  <c r="BI88" i="21"/>
  <c r="BH88" i="21"/>
  <c r="BG88" i="21"/>
  <c r="BF88" i="21"/>
  <c r="T88" i="21"/>
  <c r="R88" i="21"/>
  <c r="P88" i="21"/>
  <c r="J83" i="21"/>
  <c r="J82" i="21"/>
  <c r="F82" i="21"/>
  <c r="F80" i="21"/>
  <c r="E78" i="21"/>
  <c r="J59" i="21"/>
  <c r="J58" i="21"/>
  <c r="F58" i="21"/>
  <c r="F56" i="21"/>
  <c r="E54" i="21"/>
  <c r="J20" i="21"/>
  <c r="E20" i="21"/>
  <c r="F59" i="21"/>
  <c r="J19" i="21"/>
  <c r="J14" i="21"/>
  <c r="J56" i="21" s="1"/>
  <c r="E7" i="21"/>
  <c r="E50" i="21"/>
  <c r="J39" i="20"/>
  <c r="J38" i="20"/>
  <c r="AY79" i="1" s="1"/>
  <c r="J37" i="20"/>
  <c r="AX79" i="1" s="1"/>
  <c r="BI161" i="20"/>
  <c r="BH161" i="20"/>
  <c r="BG161" i="20"/>
  <c r="BF161" i="20"/>
  <c r="T161" i="20"/>
  <c r="R161" i="20"/>
  <c r="P161" i="20"/>
  <c r="BI160" i="20"/>
  <c r="BH160" i="20"/>
  <c r="BG160" i="20"/>
  <c r="BF160" i="20"/>
  <c r="T160" i="20"/>
  <c r="R160" i="20"/>
  <c r="P160" i="20"/>
  <c r="BI158" i="20"/>
  <c r="BH158" i="20"/>
  <c r="BG158" i="20"/>
  <c r="BF158" i="20"/>
  <c r="T158" i="20"/>
  <c r="R158" i="20"/>
  <c r="P158" i="20"/>
  <c r="BI155" i="20"/>
  <c r="BH155" i="20"/>
  <c r="BG155" i="20"/>
  <c r="BF155" i="20"/>
  <c r="T155" i="20"/>
  <c r="R155" i="20"/>
  <c r="P155" i="20"/>
  <c r="BI154" i="20"/>
  <c r="BH154" i="20"/>
  <c r="BG154" i="20"/>
  <c r="BF154" i="20"/>
  <c r="T154" i="20"/>
  <c r="R154" i="20"/>
  <c r="P154" i="20"/>
  <c r="BI152" i="20"/>
  <c r="BH152" i="20"/>
  <c r="BG152" i="20"/>
  <c r="BF152" i="20"/>
  <c r="T152" i="20"/>
  <c r="R152" i="20"/>
  <c r="P152" i="20"/>
  <c r="BI150" i="20"/>
  <c r="BH150" i="20"/>
  <c r="BG150" i="20"/>
  <c r="BF150" i="20"/>
  <c r="T150" i="20"/>
  <c r="R150" i="20"/>
  <c r="P150" i="20"/>
  <c r="BI149" i="20"/>
  <c r="BH149" i="20"/>
  <c r="BG149" i="20"/>
  <c r="BF149" i="20"/>
  <c r="T149" i="20"/>
  <c r="R149" i="20"/>
  <c r="P149" i="20"/>
  <c r="BI148" i="20"/>
  <c r="BH148" i="20"/>
  <c r="BG148" i="20"/>
  <c r="BF148" i="20"/>
  <c r="T148" i="20"/>
  <c r="R148" i="20"/>
  <c r="P148" i="20"/>
  <c r="BI147" i="20"/>
  <c r="BH147" i="20"/>
  <c r="BG147" i="20"/>
  <c r="BF147" i="20"/>
  <c r="T147" i="20"/>
  <c r="R147" i="20"/>
  <c r="P147" i="20"/>
  <c r="BI146" i="20"/>
  <c r="BH146" i="20"/>
  <c r="BG146" i="20"/>
  <c r="BF146" i="20"/>
  <c r="T146" i="20"/>
  <c r="R146" i="20"/>
  <c r="P146" i="20"/>
  <c r="BI145" i="20"/>
  <c r="BH145" i="20"/>
  <c r="BG145" i="20"/>
  <c r="BF145" i="20"/>
  <c r="T145" i="20"/>
  <c r="R145" i="20"/>
  <c r="P145" i="20"/>
  <c r="BI144" i="20"/>
  <c r="BH144" i="20"/>
  <c r="BG144" i="20"/>
  <c r="BF144" i="20"/>
  <c r="T144" i="20"/>
  <c r="R144" i="20"/>
  <c r="P144" i="20"/>
  <c r="BI143" i="20"/>
  <c r="BH143" i="20"/>
  <c r="BG143" i="20"/>
  <c r="BF143" i="20"/>
  <c r="T143" i="20"/>
  <c r="R143" i="20"/>
  <c r="P143" i="20"/>
  <c r="BI142" i="20"/>
  <c r="BH142" i="20"/>
  <c r="BG142" i="20"/>
  <c r="BF142" i="20"/>
  <c r="T142" i="20"/>
  <c r="R142" i="20"/>
  <c r="P142" i="20"/>
  <c r="BI141" i="20"/>
  <c r="BH141" i="20"/>
  <c r="BG141" i="20"/>
  <c r="BF141" i="20"/>
  <c r="T141" i="20"/>
  <c r="R141" i="20"/>
  <c r="P141" i="20"/>
  <c r="BI140" i="20"/>
  <c r="BH140" i="20"/>
  <c r="BG140" i="20"/>
  <c r="BF140" i="20"/>
  <c r="T140" i="20"/>
  <c r="R140" i="20"/>
  <c r="P140" i="20"/>
  <c r="BI139" i="20"/>
  <c r="BH139" i="20"/>
  <c r="BG139" i="20"/>
  <c r="BF139" i="20"/>
  <c r="T139" i="20"/>
  <c r="R139" i="20"/>
  <c r="P139" i="20"/>
  <c r="BI138" i="20"/>
  <c r="BH138" i="20"/>
  <c r="BG138" i="20"/>
  <c r="BF138" i="20"/>
  <c r="T138" i="20"/>
  <c r="R138" i="20"/>
  <c r="P138" i="20"/>
  <c r="BI137" i="20"/>
  <c r="BH137" i="20"/>
  <c r="BG137" i="20"/>
  <c r="BF137" i="20"/>
  <c r="T137" i="20"/>
  <c r="R137" i="20"/>
  <c r="P137" i="20"/>
  <c r="BI136" i="20"/>
  <c r="BH136" i="20"/>
  <c r="BG136" i="20"/>
  <c r="BF136" i="20"/>
  <c r="T136" i="20"/>
  <c r="R136" i="20"/>
  <c r="P136" i="20"/>
  <c r="BI132" i="20"/>
  <c r="BH132" i="20"/>
  <c r="BG132" i="20"/>
  <c r="BF132" i="20"/>
  <c r="T132" i="20"/>
  <c r="R132" i="20"/>
  <c r="P132" i="20"/>
  <c r="BI131" i="20"/>
  <c r="BH131" i="20"/>
  <c r="BG131" i="20"/>
  <c r="BF131" i="20"/>
  <c r="T131" i="20"/>
  <c r="R131" i="20"/>
  <c r="P131" i="20"/>
  <c r="BI129" i="20"/>
  <c r="BH129" i="20"/>
  <c r="BG129" i="20"/>
  <c r="BF129" i="20"/>
  <c r="T129" i="20"/>
  <c r="R129" i="20"/>
  <c r="P129" i="20"/>
  <c r="BI128" i="20"/>
  <c r="BH128" i="20"/>
  <c r="BG128" i="20"/>
  <c r="BF128" i="20"/>
  <c r="T128" i="20"/>
  <c r="R128" i="20"/>
  <c r="P128" i="20"/>
  <c r="BI127" i="20"/>
  <c r="BH127" i="20"/>
  <c r="BG127" i="20"/>
  <c r="BF127" i="20"/>
  <c r="T127" i="20"/>
  <c r="R127" i="20"/>
  <c r="P127" i="20"/>
  <c r="BI125" i="20"/>
  <c r="BH125" i="20"/>
  <c r="BG125" i="20"/>
  <c r="BF125" i="20"/>
  <c r="T125" i="20"/>
  <c r="R125" i="20"/>
  <c r="P125" i="20"/>
  <c r="BI124" i="20"/>
  <c r="BH124" i="20"/>
  <c r="BG124" i="20"/>
  <c r="BF124" i="20"/>
  <c r="T124" i="20"/>
  <c r="R124" i="20"/>
  <c r="P124" i="20"/>
  <c r="BI123" i="20"/>
  <c r="BH123" i="20"/>
  <c r="BG123" i="20"/>
  <c r="BF123" i="20"/>
  <c r="T123" i="20"/>
  <c r="R123" i="20"/>
  <c r="P123" i="20"/>
  <c r="BI122" i="20"/>
  <c r="BH122" i="20"/>
  <c r="BG122" i="20"/>
  <c r="BF122" i="20"/>
  <c r="T122" i="20"/>
  <c r="R122" i="20"/>
  <c r="P122" i="20"/>
  <c r="BI121" i="20"/>
  <c r="BH121" i="20"/>
  <c r="BG121" i="20"/>
  <c r="BF121" i="20"/>
  <c r="T121" i="20"/>
  <c r="R121" i="20"/>
  <c r="P121" i="20"/>
  <c r="BI120" i="20"/>
  <c r="BH120" i="20"/>
  <c r="BG120" i="20"/>
  <c r="BF120" i="20"/>
  <c r="T120" i="20"/>
  <c r="R120" i="20"/>
  <c r="P120" i="20"/>
  <c r="BI119" i="20"/>
  <c r="BH119" i="20"/>
  <c r="BG119" i="20"/>
  <c r="BF119" i="20"/>
  <c r="T119" i="20"/>
  <c r="R119" i="20"/>
  <c r="P119" i="20"/>
  <c r="BI118" i="20"/>
  <c r="BH118" i="20"/>
  <c r="BG118" i="20"/>
  <c r="BF118" i="20"/>
  <c r="T118" i="20"/>
  <c r="R118" i="20"/>
  <c r="P118" i="20"/>
  <c r="BI117" i="20"/>
  <c r="BH117" i="20"/>
  <c r="BG117" i="20"/>
  <c r="BF117" i="20"/>
  <c r="T117" i="20"/>
  <c r="R117" i="20"/>
  <c r="P117" i="20"/>
  <c r="BI116" i="20"/>
  <c r="BH116" i="20"/>
  <c r="BG116" i="20"/>
  <c r="BF116" i="20"/>
  <c r="T116" i="20"/>
  <c r="R116" i="20"/>
  <c r="P116" i="20"/>
  <c r="BI115" i="20"/>
  <c r="BH115" i="20"/>
  <c r="BG115" i="20"/>
  <c r="BF115" i="20"/>
  <c r="T115" i="20"/>
  <c r="R115" i="20"/>
  <c r="P115" i="20"/>
  <c r="BI114" i="20"/>
  <c r="BH114" i="20"/>
  <c r="BG114" i="20"/>
  <c r="BF114" i="20"/>
  <c r="T114" i="20"/>
  <c r="R114" i="20"/>
  <c r="P114" i="20"/>
  <c r="BI113" i="20"/>
  <c r="BH113" i="20"/>
  <c r="BG113" i="20"/>
  <c r="BF113" i="20"/>
  <c r="T113" i="20"/>
  <c r="R113" i="20"/>
  <c r="P113" i="20"/>
  <c r="BI111" i="20"/>
  <c r="BH111" i="20"/>
  <c r="BG111" i="20"/>
  <c r="BF111" i="20"/>
  <c r="T111" i="20"/>
  <c r="R111" i="20"/>
  <c r="P111" i="20"/>
  <c r="BI109" i="20"/>
  <c r="BH109" i="20"/>
  <c r="BG109" i="20"/>
  <c r="BF109" i="20"/>
  <c r="T109" i="20"/>
  <c r="R109" i="20"/>
  <c r="P109" i="20"/>
  <c r="BI107" i="20"/>
  <c r="BH107" i="20"/>
  <c r="BG107" i="20"/>
  <c r="BF107" i="20"/>
  <c r="T107" i="20"/>
  <c r="R107" i="20"/>
  <c r="P107" i="20"/>
  <c r="BI105" i="20"/>
  <c r="BH105" i="20"/>
  <c r="BG105" i="20"/>
  <c r="BF105" i="20"/>
  <c r="T105" i="20"/>
  <c r="R105" i="20"/>
  <c r="P105" i="20"/>
  <c r="BI103" i="20"/>
  <c r="BH103" i="20"/>
  <c r="BG103" i="20"/>
  <c r="BF103" i="20"/>
  <c r="T103" i="20"/>
  <c r="R103" i="20"/>
  <c r="P103" i="20"/>
  <c r="BI102" i="20"/>
  <c r="BH102" i="20"/>
  <c r="BG102" i="20"/>
  <c r="BF102" i="20"/>
  <c r="T102" i="20"/>
  <c r="R102" i="20"/>
  <c r="P102" i="20"/>
  <c r="BI100" i="20"/>
  <c r="BH100" i="20"/>
  <c r="BG100" i="20"/>
  <c r="BF100" i="20"/>
  <c r="T100" i="20"/>
  <c r="R100" i="20"/>
  <c r="P100" i="20"/>
  <c r="BI99" i="20"/>
  <c r="BH99" i="20"/>
  <c r="BG99" i="20"/>
  <c r="BF99" i="20"/>
  <c r="T99" i="20"/>
  <c r="R99" i="20"/>
  <c r="P99" i="20"/>
  <c r="BI98" i="20"/>
  <c r="BH98" i="20"/>
  <c r="BG98" i="20"/>
  <c r="BF98" i="20"/>
  <c r="T98" i="20"/>
  <c r="R98" i="20"/>
  <c r="P98" i="20"/>
  <c r="BI97" i="20"/>
  <c r="BH97" i="20"/>
  <c r="BG97" i="20"/>
  <c r="BF97" i="20"/>
  <c r="T97" i="20"/>
  <c r="R97" i="20"/>
  <c r="P97" i="20"/>
  <c r="BI96" i="20"/>
  <c r="BH96" i="20"/>
  <c r="BG96" i="20"/>
  <c r="BF96" i="20"/>
  <c r="T96" i="20"/>
  <c r="R96" i="20"/>
  <c r="P96" i="20"/>
  <c r="BI95" i="20"/>
  <c r="BH95" i="20"/>
  <c r="BG95" i="20"/>
  <c r="BF95" i="20"/>
  <c r="T95" i="20"/>
  <c r="R95" i="20"/>
  <c r="P95" i="20"/>
  <c r="BI94" i="20"/>
  <c r="BH94" i="20"/>
  <c r="BG94" i="20"/>
  <c r="BF94" i="20"/>
  <c r="T94" i="20"/>
  <c r="R94" i="20"/>
  <c r="P94" i="20"/>
  <c r="BI93" i="20"/>
  <c r="BH93" i="20"/>
  <c r="BG93" i="20"/>
  <c r="BF93" i="20"/>
  <c r="T93" i="20"/>
  <c r="R93" i="20"/>
  <c r="P93" i="20"/>
  <c r="BI92" i="20"/>
  <c r="BH92" i="20"/>
  <c r="BG92" i="20"/>
  <c r="BF92" i="20"/>
  <c r="T92" i="20"/>
  <c r="R92" i="20"/>
  <c r="P92" i="20"/>
  <c r="BI91" i="20"/>
  <c r="BH91" i="20"/>
  <c r="BG91" i="20"/>
  <c r="BF91" i="20"/>
  <c r="T91" i="20"/>
  <c r="R91" i="20"/>
  <c r="P91" i="20"/>
  <c r="BI90" i="20"/>
  <c r="BH90" i="20"/>
  <c r="BG90" i="20"/>
  <c r="BF90" i="20"/>
  <c r="T90" i="20"/>
  <c r="R90" i="20"/>
  <c r="P90" i="20"/>
  <c r="BI89" i="20"/>
  <c r="BH89" i="20"/>
  <c r="BG89" i="20"/>
  <c r="BF89" i="20"/>
  <c r="T89" i="20"/>
  <c r="R89" i="20"/>
  <c r="P89" i="20"/>
  <c r="BI88" i="20"/>
  <c r="BH88" i="20"/>
  <c r="BG88" i="20"/>
  <c r="BF88" i="20"/>
  <c r="T88" i="20"/>
  <c r="R88" i="20"/>
  <c r="P88" i="20"/>
  <c r="J83" i="20"/>
  <c r="J82" i="20"/>
  <c r="F82" i="20"/>
  <c r="F80" i="20"/>
  <c r="E78" i="20"/>
  <c r="J59" i="20"/>
  <c r="J58" i="20"/>
  <c r="F58" i="20"/>
  <c r="F56" i="20"/>
  <c r="E54" i="20"/>
  <c r="J20" i="20"/>
  <c r="E20" i="20"/>
  <c r="F83" i="20"/>
  <c r="J19" i="20"/>
  <c r="J14" i="20"/>
  <c r="J56" i="20" s="1"/>
  <c r="E7" i="20"/>
  <c r="E74" i="20" s="1"/>
  <c r="J116" i="19"/>
  <c r="J95" i="19"/>
  <c r="J39" i="19"/>
  <c r="J38" i="19"/>
  <c r="AY78" i="1"/>
  <c r="J37" i="19"/>
  <c r="AX78" i="1"/>
  <c r="BI183" i="19"/>
  <c r="BH183" i="19"/>
  <c r="BG183" i="19"/>
  <c r="BF183" i="19"/>
  <c r="T183" i="19"/>
  <c r="R183" i="19"/>
  <c r="P183" i="19"/>
  <c r="BI180" i="19"/>
  <c r="BH180" i="19"/>
  <c r="BG180" i="19"/>
  <c r="BF180" i="19"/>
  <c r="T180" i="19"/>
  <c r="R180" i="19"/>
  <c r="P180" i="19"/>
  <c r="BI178" i="19"/>
  <c r="BH178" i="19"/>
  <c r="BG178" i="19"/>
  <c r="BF178" i="19"/>
  <c r="T178" i="19"/>
  <c r="R178" i="19"/>
  <c r="P178" i="19"/>
  <c r="BI172" i="19"/>
  <c r="BH172" i="19"/>
  <c r="BG172" i="19"/>
  <c r="BF172" i="19"/>
  <c r="T172" i="19"/>
  <c r="R172" i="19"/>
  <c r="P172" i="19"/>
  <c r="BI169" i="19"/>
  <c r="BH169" i="19"/>
  <c r="BG169" i="19"/>
  <c r="BF169" i="19"/>
  <c r="T169" i="19"/>
  <c r="R169" i="19"/>
  <c r="P169" i="19"/>
  <c r="BI167" i="19"/>
  <c r="BH167" i="19"/>
  <c r="BG167" i="19"/>
  <c r="BF167" i="19"/>
  <c r="T167" i="19"/>
  <c r="R167" i="19"/>
  <c r="P167" i="19"/>
  <c r="BI165" i="19"/>
  <c r="BH165" i="19"/>
  <c r="BG165" i="19"/>
  <c r="BF165" i="19"/>
  <c r="T165" i="19"/>
  <c r="R165" i="19"/>
  <c r="P165" i="19"/>
  <c r="BI163" i="19"/>
  <c r="BH163" i="19"/>
  <c r="BG163" i="19"/>
  <c r="BF163" i="19"/>
  <c r="T163" i="19"/>
  <c r="R163" i="19"/>
  <c r="P163" i="19"/>
  <c r="BI149" i="19"/>
  <c r="BH149" i="19"/>
  <c r="BG149" i="19"/>
  <c r="BF149" i="19"/>
  <c r="T149" i="19"/>
  <c r="R149" i="19"/>
  <c r="P149" i="19"/>
  <c r="BI147" i="19"/>
  <c r="BH147" i="19"/>
  <c r="BG147" i="19"/>
  <c r="BF147" i="19"/>
  <c r="T147" i="19"/>
  <c r="R147" i="19"/>
  <c r="P147" i="19"/>
  <c r="BI145" i="19"/>
  <c r="BH145" i="19"/>
  <c r="BG145" i="19"/>
  <c r="BF145" i="19"/>
  <c r="T145" i="19"/>
  <c r="R145" i="19"/>
  <c r="P145" i="19"/>
  <c r="BI133" i="19"/>
  <c r="BH133" i="19"/>
  <c r="BG133" i="19"/>
  <c r="BF133" i="19"/>
  <c r="T133" i="19"/>
  <c r="R133" i="19"/>
  <c r="P133" i="19"/>
  <c r="BI131" i="19"/>
  <c r="BH131" i="19"/>
  <c r="BG131" i="19"/>
  <c r="BF131" i="19"/>
  <c r="T131" i="19"/>
  <c r="R131" i="19"/>
  <c r="P131" i="19"/>
  <c r="BI129" i="19"/>
  <c r="BH129" i="19"/>
  <c r="BG129" i="19"/>
  <c r="BF129" i="19"/>
  <c r="T129" i="19"/>
  <c r="R129" i="19"/>
  <c r="P129" i="19"/>
  <c r="BI127" i="19"/>
  <c r="BH127" i="19"/>
  <c r="BG127" i="19"/>
  <c r="BF127" i="19"/>
  <c r="T127" i="19"/>
  <c r="R127" i="19"/>
  <c r="P127" i="19"/>
  <c r="BI125" i="19"/>
  <c r="BH125" i="19"/>
  <c r="BG125" i="19"/>
  <c r="BF125" i="19"/>
  <c r="T125" i="19"/>
  <c r="R125" i="19"/>
  <c r="P125" i="19"/>
  <c r="BI123" i="19"/>
  <c r="BH123" i="19"/>
  <c r="BG123" i="19"/>
  <c r="BF123" i="19"/>
  <c r="T123" i="19"/>
  <c r="R123" i="19"/>
  <c r="P123" i="19"/>
  <c r="BI121" i="19"/>
  <c r="BH121" i="19"/>
  <c r="BG121" i="19"/>
  <c r="BF121" i="19"/>
  <c r="T121" i="19"/>
  <c r="R121" i="19"/>
  <c r="P121" i="19"/>
  <c r="BI119" i="19"/>
  <c r="BH119" i="19"/>
  <c r="BG119" i="19"/>
  <c r="BF119" i="19"/>
  <c r="T119" i="19"/>
  <c r="R119" i="19"/>
  <c r="P119" i="19"/>
  <c r="J67" i="19"/>
  <c r="BI114" i="19"/>
  <c r="BH114" i="19"/>
  <c r="BG114" i="19"/>
  <c r="BF114" i="19"/>
  <c r="T114" i="19"/>
  <c r="R114" i="19"/>
  <c r="P114" i="19"/>
  <c r="BI110" i="19"/>
  <c r="BH110" i="19"/>
  <c r="BG110" i="19"/>
  <c r="BF110" i="19"/>
  <c r="T110" i="19"/>
  <c r="R110" i="19"/>
  <c r="P110" i="19"/>
  <c r="BI105" i="19"/>
  <c r="BH105" i="19"/>
  <c r="BG105" i="19"/>
  <c r="BF105" i="19"/>
  <c r="T105" i="19"/>
  <c r="R105" i="19"/>
  <c r="P105" i="19"/>
  <c r="BI101" i="19"/>
  <c r="BH101" i="19"/>
  <c r="BG101" i="19"/>
  <c r="BF101" i="19"/>
  <c r="T101" i="19"/>
  <c r="R101" i="19"/>
  <c r="P101" i="19"/>
  <c r="BI97" i="19"/>
  <c r="BH97" i="19"/>
  <c r="BG97" i="19"/>
  <c r="BF97" i="19"/>
  <c r="T97" i="19"/>
  <c r="R97" i="19"/>
  <c r="P97" i="19"/>
  <c r="J65" i="19"/>
  <c r="J90" i="19"/>
  <c r="J89" i="19"/>
  <c r="F89" i="19"/>
  <c r="F87" i="19"/>
  <c r="E85" i="19"/>
  <c r="J59" i="19"/>
  <c r="J58" i="19"/>
  <c r="F58" i="19"/>
  <c r="F56" i="19"/>
  <c r="E54" i="19"/>
  <c r="J20" i="19"/>
  <c r="E20" i="19"/>
  <c r="F90" i="19" s="1"/>
  <c r="J19" i="19"/>
  <c r="J14" i="19"/>
  <c r="J87" i="19" s="1"/>
  <c r="E7" i="19"/>
  <c r="E50" i="19"/>
  <c r="J39" i="18"/>
  <c r="J38" i="18"/>
  <c r="AY76" i="1" s="1"/>
  <c r="J37" i="18"/>
  <c r="AX76" i="1" s="1"/>
  <c r="BI91" i="18"/>
  <c r="BH91" i="18"/>
  <c r="BG91" i="18"/>
  <c r="BF91" i="18"/>
  <c r="T91" i="18"/>
  <c r="R91" i="18"/>
  <c r="P91" i="18"/>
  <c r="BI90" i="18"/>
  <c r="BH90" i="18"/>
  <c r="BG90" i="18"/>
  <c r="BF90" i="18"/>
  <c r="T90" i="18"/>
  <c r="R90" i="18"/>
  <c r="P90" i="18"/>
  <c r="BI89" i="18"/>
  <c r="BH89" i="18"/>
  <c r="BG89" i="18"/>
  <c r="BF89" i="18"/>
  <c r="T89" i="18"/>
  <c r="R89" i="18"/>
  <c r="P89" i="18"/>
  <c r="BI88" i="18"/>
  <c r="BH88" i="18"/>
  <c r="BG88" i="18"/>
  <c r="BF88" i="18"/>
  <c r="T88" i="18"/>
  <c r="R88" i="18"/>
  <c r="P88" i="18"/>
  <c r="J83" i="18"/>
  <c r="J82" i="18"/>
  <c r="F82" i="18"/>
  <c r="F80" i="18"/>
  <c r="E78" i="18"/>
  <c r="J59" i="18"/>
  <c r="J58" i="18"/>
  <c r="F58" i="18"/>
  <c r="F56" i="18"/>
  <c r="E54" i="18"/>
  <c r="J20" i="18"/>
  <c r="E20" i="18"/>
  <c r="F59" i="18"/>
  <c r="J19" i="18"/>
  <c r="J14" i="18"/>
  <c r="J80" i="18" s="1"/>
  <c r="E7" i="18"/>
  <c r="E74" i="18" s="1"/>
  <c r="J39" i="17"/>
  <c r="J38" i="17"/>
  <c r="AY75" i="1"/>
  <c r="J37" i="17"/>
  <c r="AX75" i="1"/>
  <c r="BI147" i="17"/>
  <c r="BH147" i="17"/>
  <c r="BG147" i="17"/>
  <c r="BF147" i="17"/>
  <c r="T147" i="17"/>
  <c r="R147" i="17"/>
  <c r="P147" i="17"/>
  <c r="BI146" i="17"/>
  <c r="BH146" i="17"/>
  <c r="BG146" i="17"/>
  <c r="BF146" i="17"/>
  <c r="T146" i="17"/>
  <c r="R146" i="17"/>
  <c r="P146" i="17"/>
  <c r="BI145" i="17"/>
  <c r="BH145" i="17"/>
  <c r="BG145" i="17"/>
  <c r="BF145" i="17"/>
  <c r="T145" i="17"/>
  <c r="R145" i="17"/>
  <c r="P145" i="17"/>
  <c r="BI144" i="17"/>
  <c r="BH144" i="17"/>
  <c r="BG144" i="17"/>
  <c r="BF144" i="17"/>
  <c r="T144" i="17"/>
  <c r="R144" i="17"/>
  <c r="P144" i="17"/>
  <c r="BI141" i="17"/>
  <c r="BH141" i="17"/>
  <c r="BG141" i="17"/>
  <c r="BF141" i="17"/>
  <c r="T141" i="17"/>
  <c r="R141" i="17"/>
  <c r="P141" i="17"/>
  <c r="BI140" i="17"/>
  <c r="BH140" i="17"/>
  <c r="BG140" i="17"/>
  <c r="BF140" i="17"/>
  <c r="T140" i="17"/>
  <c r="R140" i="17"/>
  <c r="P140" i="17"/>
  <c r="BI138" i="17"/>
  <c r="BH138" i="17"/>
  <c r="BG138" i="17"/>
  <c r="BF138" i="17"/>
  <c r="T138" i="17"/>
  <c r="R138" i="17"/>
  <c r="P138" i="17"/>
  <c r="BI136" i="17"/>
  <c r="BH136" i="17"/>
  <c r="BG136" i="17"/>
  <c r="BF136" i="17"/>
  <c r="T136" i="17"/>
  <c r="R136" i="17"/>
  <c r="P136" i="17"/>
  <c r="BI135" i="17"/>
  <c r="BH135" i="17"/>
  <c r="BG135" i="17"/>
  <c r="BF135" i="17"/>
  <c r="T135" i="17"/>
  <c r="R135" i="17"/>
  <c r="P135" i="17"/>
  <c r="BI134" i="17"/>
  <c r="BH134" i="17"/>
  <c r="BG134" i="17"/>
  <c r="BF134" i="17"/>
  <c r="T134" i="17"/>
  <c r="R134" i="17"/>
  <c r="P134" i="17"/>
  <c r="BI133" i="17"/>
  <c r="BH133" i="17"/>
  <c r="BG133" i="17"/>
  <c r="BF133" i="17"/>
  <c r="T133" i="17"/>
  <c r="R133" i="17"/>
  <c r="P133" i="17"/>
  <c r="BI132" i="17"/>
  <c r="BH132" i="17"/>
  <c r="BG132" i="17"/>
  <c r="BF132" i="17"/>
  <c r="T132" i="17"/>
  <c r="R132" i="17"/>
  <c r="P132" i="17"/>
  <c r="BI131" i="17"/>
  <c r="BH131" i="17"/>
  <c r="BG131" i="17"/>
  <c r="BF131" i="17"/>
  <c r="T131" i="17"/>
  <c r="R131" i="17"/>
  <c r="P131" i="17"/>
  <c r="BI130" i="17"/>
  <c r="BH130" i="17"/>
  <c r="BG130" i="17"/>
  <c r="BF130" i="17"/>
  <c r="T130" i="17"/>
  <c r="R130" i="17"/>
  <c r="P130" i="17"/>
  <c r="BI129" i="17"/>
  <c r="BH129" i="17"/>
  <c r="BG129" i="17"/>
  <c r="BF129" i="17"/>
  <c r="T129" i="17"/>
  <c r="R129" i="17"/>
  <c r="P129" i="17"/>
  <c r="BI128" i="17"/>
  <c r="BH128" i="17"/>
  <c r="BG128" i="17"/>
  <c r="BF128" i="17"/>
  <c r="T128" i="17"/>
  <c r="R128" i="17"/>
  <c r="P128" i="17"/>
  <c r="BI127" i="17"/>
  <c r="BH127" i="17"/>
  <c r="BG127" i="17"/>
  <c r="BF127" i="17"/>
  <c r="T127" i="17"/>
  <c r="R127" i="17"/>
  <c r="P127" i="17"/>
  <c r="BI126" i="17"/>
  <c r="BH126" i="17"/>
  <c r="BG126" i="17"/>
  <c r="BF126" i="17"/>
  <c r="T126" i="17"/>
  <c r="R126" i="17"/>
  <c r="P126" i="17"/>
  <c r="BI125" i="17"/>
  <c r="BH125" i="17"/>
  <c r="BG125" i="17"/>
  <c r="BF125" i="17"/>
  <c r="T125" i="17"/>
  <c r="R125" i="17"/>
  <c r="P125" i="17"/>
  <c r="BI124" i="17"/>
  <c r="BH124" i="17"/>
  <c r="BG124" i="17"/>
  <c r="BF124" i="17"/>
  <c r="T124" i="17"/>
  <c r="R124" i="17"/>
  <c r="P124" i="17"/>
  <c r="BI123" i="17"/>
  <c r="BH123" i="17"/>
  <c r="BG123" i="17"/>
  <c r="BF123" i="17"/>
  <c r="T123" i="17"/>
  <c r="R123" i="17"/>
  <c r="P123" i="17"/>
  <c r="BI122" i="17"/>
  <c r="BH122" i="17"/>
  <c r="BG122" i="17"/>
  <c r="BF122" i="17"/>
  <c r="T122" i="17"/>
  <c r="R122" i="17"/>
  <c r="P122" i="17"/>
  <c r="BI121" i="17"/>
  <c r="BH121" i="17"/>
  <c r="BG121" i="17"/>
  <c r="BF121" i="17"/>
  <c r="T121" i="17"/>
  <c r="R121" i="17"/>
  <c r="P121" i="17"/>
  <c r="BI120" i="17"/>
  <c r="BH120" i="17"/>
  <c r="BG120" i="17"/>
  <c r="BF120" i="17"/>
  <c r="T120" i="17"/>
  <c r="R120" i="17"/>
  <c r="P120" i="17"/>
  <c r="BI119" i="17"/>
  <c r="BH119" i="17"/>
  <c r="BG119" i="17"/>
  <c r="BF119" i="17"/>
  <c r="T119" i="17"/>
  <c r="R119" i="17"/>
  <c r="P119" i="17"/>
  <c r="BI118" i="17"/>
  <c r="BH118" i="17"/>
  <c r="BG118" i="17"/>
  <c r="BF118" i="17"/>
  <c r="T118" i="17"/>
  <c r="R118" i="17"/>
  <c r="P118" i="17"/>
  <c r="BI117" i="17"/>
  <c r="BH117" i="17"/>
  <c r="BG117" i="17"/>
  <c r="BF117" i="17"/>
  <c r="T117" i="17"/>
  <c r="R117" i="17"/>
  <c r="P117" i="17"/>
  <c r="BI116" i="17"/>
  <c r="BH116" i="17"/>
  <c r="BG116" i="17"/>
  <c r="BF116" i="17"/>
  <c r="T116" i="17"/>
  <c r="R116" i="17"/>
  <c r="P116" i="17"/>
  <c r="BI115" i="17"/>
  <c r="BH115" i="17"/>
  <c r="BG115" i="17"/>
  <c r="BF115" i="17"/>
  <c r="T115" i="17"/>
  <c r="R115" i="17"/>
  <c r="P115" i="17"/>
  <c r="BI114" i="17"/>
  <c r="BH114" i="17"/>
  <c r="BG114" i="17"/>
  <c r="BF114" i="17"/>
  <c r="T114" i="17"/>
  <c r="R114" i="17"/>
  <c r="P114" i="17"/>
  <c r="BI113" i="17"/>
  <c r="BH113" i="17"/>
  <c r="BG113" i="17"/>
  <c r="BF113" i="17"/>
  <c r="T113" i="17"/>
  <c r="R113" i="17"/>
  <c r="P113" i="17"/>
  <c r="BI112" i="17"/>
  <c r="BH112" i="17"/>
  <c r="BG112" i="17"/>
  <c r="BF112" i="17"/>
  <c r="T112" i="17"/>
  <c r="R112" i="17"/>
  <c r="P112" i="17"/>
  <c r="BI111" i="17"/>
  <c r="BH111" i="17"/>
  <c r="BG111" i="17"/>
  <c r="BF111" i="17"/>
  <c r="T111" i="17"/>
  <c r="R111" i="17"/>
  <c r="P111" i="17"/>
  <c r="BI110" i="17"/>
  <c r="BH110" i="17"/>
  <c r="BG110" i="17"/>
  <c r="BF110" i="17"/>
  <c r="T110" i="17"/>
  <c r="R110" i="17"/>
  <c r="P110" i="17"/>
  <c r="BI109" i="17"/>
  <c r="BH109" i="17"/>
  <c r="BG109" i="17"/>
  <c r="BF109" i="17"/>
  <c r="T109" i="17"/>
  <c r="R109" i="17"/>
  <c r="P109" i="17"/>
  <c r="BI108" i="17"/>
  <c r="BH108" i="17"/>
  <c r="BG108" i="17"/>
  <c r="BF108" i="17"/>
  <c r="T108" i="17"/>
  <c r="R108" i="17"/>
  <c r="P108" i="17"/>
  <c r="BI104" i="17"/>
  <c r="BH104" i="17"/>
  <c r="BG104" i="17"/>
  <c r="BF104" i="17"/>
  <c r="T104" i="17"/>
  <c r="R104" i="17"/>
  <c r="P104" i="17"/>
  <c r="BI103" i="17"/>
  <c r="BH103" i="17"/>
  <c r="BG103" i="17"/>
  <c r="BF103" i="17"/>
  <c r="T103" i="17"/>
  <c r="R103" i="17"/>
  <c r="P103" i="17"/>
  <c r="BI102" i="17"/>
  <c r="BH102" i="17"/>
  <c r="BG102" i="17"/>
  <c r="BF102" i="17"/>
  <c r="T102" i="17"/>
  <c r="R102" i="17"/>
  <c r="P102" i="17"/>
  <c r="BI101" i="17"/>
  <c r="BH101" i="17"/>
  <c r="BG101" i="17"/>
  <c r="BF101" i="17"/>
  <c r="T101" i="17"/>
  <c r="R101" i="17"/>
  <c r="P101" i="17"/>
  <c r="BI99" i="17"/>
  <c r="BH99" i="17"/>
  <c r="BG99" i="17"/>
  <c r="BF99" i="17"/>
  <c r="T99" i="17"/>
  <c r="R99" i="17"/>
  <c r="P99" i="17"/>
  <c r="BI98" i="17"/>
  <c r="BH98" i="17"/>
  <c r="BG98" i="17"/>
  <c r="BF98" i="17"/>
  <c r="T98" i="17"/>
  <c r="R98" i="17"/>
  <c r="P98" i="17"/>
  <c r="BI97" i="17"/>
  <c r="BH97" i="17"/>
  <c r="BG97" i="17"/>
  <c r="BF97" i="17"/>
  <c r="T97" i="17"/>
  <c r="R97" i="17"/>
  <c r="P97" i="17"/>
  <c r="BI96" i="17"/>
  <c r="BH96" i="17"/>
  <c r="BG96" i="17"/>
  <c r="BF96" i="17"/>
  <c r="T96" i="17"/>
  <c r="R96" i="17"/>
  <c r="P96" i="17"/>
  <c r="BI95" i="17"/>
  <c r="BH95" i="17"/>
  <c r="BG95" i="17"/>
  <c r="BF95" i="17"/>
  <c r="T95" i="17"/>
  <c r="R95" i="17"/>
  <c r="P95" i="17"/>
  <c r="BI94" i="17"/>
  <c r="BH94" i="17"/>
  <c r="BG94" i="17"/>
  <c r="BF94" i="17"/>
  <c r="T94" i="17"/>
  <c r="R94" i="17"/>
  <c r="P94" i="17"/>
  <c r="BI93" i="17"/>
  <c r="BH93" i="17"/>
  <c r="BG93" i="17"/>
  <c r="BF93" i="17"/>
  <c r="T93" i="17"/>
  <c r="R93" i="17"/>
  <c r="P93" i="17"/>
  <c r="BI92" i="17"/>
  <c r="BH92" i="17"/>
  <c r="BG92" i="17"/>
  <c r="BF92" i="17"/>
  <c r="T92" i="17"/>
  <c r="R92" i="17"/>
  <c r="P92" i="17"/>
  <c r="BI91" i="17"/>
  <c r="BH91" i="17"/>
  <c r="BG91" i="17"/>
  <c r="BF91" i="17"/>
  <c r="T91" i="17"/>
  <c r="R91" i="17"/>
  <c r="P91" i="17"/>
  <c r="BI90" i="17"/>
  <c r="BH90" i="17"/>
  <c r="BG90" i="17"/>
  <c r="BF90" i="17"/>
  <c r="T90" i="17"/>
  <c r="R90" i="17"/>
  <c r="P90" i="17"/>
  <c r="BI89" i="17"/>
  <c r="BH89" i="17"/>
  <c r="BG89" i="17"/>
  <c r="BF89" i="17"/>
  <c r="T89" i="17"/>
  <c r="R89" i="17"/>
  <c r="P89" i="17"/>
  <c r="BI88" i="17"/>
  <c r="BH88" i="17"/>
  <c r="BG88" i="17"/>
  <c r="BF88" i="17"/>
  <c r="T88" i="17"/>
  <c r="R88" i="17"/>
  <c r="P88" i="17"/>
  <c r="J83" i="17"/>
  <c r="J82" i="17"/>
  <c r="F82" i="17"/>
  <c r="F80" i="17"/>
  <c r="E78" i="17"/>
  <c r="J59" i="17"/>
  <c r="J58" i="17"/>
  <c r="F58" i="17"/>
  <c r="F56" i="17"/>
  <c r="E54" i="17"/>
  <c r="J20" i="17"/>
  <c r="E20" i="17"/>
  <c r="F59" i="17" s="1"/>
  <c r="J19" i="17"/>
  <c r="J14" i="17"/>
  <c r="J80" i="17" s="1"/>
  <c r="E7" i="17"/>
  <c r="E50" i="17"/>
  <c r="J39" i="16"/>
  <c r="J38" i="16"/>
  <c r="AY74" i="1" s="1"/>
  <c r="J37" i="16"/>
  <c r="AX74" i="1" s="1"/>
  <c r="BI138" i="16"/>
  <c r="BH138" i="16"/>
  <c r="BG138" i="16"/>
  <c r="BF138" i="16"/>
  <c r="T138" i="16"/>
  <c r="R138" i="16"/>
  <c r="P138" i="16"/>
  <c r="BI135" i="16"/>
  <c r="BH135" i="16"/>
  <c r="BG135" i="16"/>
  <c r="BF135" i="16"/>
  <c r="T135" i="16"/>
  <c r="R135" i="16"/>
  <c r="P135" i="16"/>
  <c r="BI133" i="16"/>
  <c r="BH133" i="16"/>
  <c r="BG133" i="16"/>
  <c r="BF133" i="16"/>
  <c r="T133" i="16"/>
  <c r="R133" i="16"/>
  <c r="P133" i="16"/>
  <c r="BI128" i="16"/>
  <c r="BH128" i="16"/>
  <c r="BG128" i="16"/>
  <c r="BF128" i="16"/>
  <c r="T128" i="16"/>
  <c r="R128" i="16"/>
  <c r="P128" i="16"/>
  <c r="BI125" i="16"/>
  <c r="BH125" i="16"/>
  <c r="BG125" i="16"/>
  <c r="BF125" i="16"/>
  <c r="T125" i="16"/>
  <c r="R125" i="16"/>
  <c r="P125" i="16"/>
  <c r="BI123" i="16"/>
  <c r="BH123" i="16"/>
  <c r="BG123" i="16"/>
  <c r="BF123" i="16"/>
  <c r="T123" i="16"/>
  <c r="R123" i="16"/>
  <c r="P123" i="16"/>
  <c r="BI121" i="16"/>
  <c r="BH121" i="16"/>
  <c r="BG121" i="16"/>
  <c r="BF121" i="16"/>
  <c r="T121" i="16"/>
  <c r="R121" i="16"/>
  <c r="P121" i="16"/>
  <c r="BI119" i="16"/>
  <c r="BH119" i="16"/>
  <c r="BG119" i="16"/>
  <c r="BF119" i="16"/>
  <c r="T119" i="16"/>
  <c r="R119" i="16"/>
  <c r="P119" i="16"/>
  <c r="BI118" i="16"/>
  <c r="BH118" i="16"/>
  <c r="BG118" i="16"/>
  <c r="BF118" i="16"/>
  <c r="T118" i="16"/>
  <c r="R118" i="16"/>
  <c r="P118" i="16"/>
  <c r="BI116" i="16"/>
  <c r="BH116" i="16"/>
  <c r="BG116" i="16"/>
  <c r="BF116" i="16"/>
  <c r="T116" i="16"/>
  <c r="R116" i="16"/>
  <c r="P116" i="16"/>
  <c r="BI114" i="16"/>
  <c r="BH114" i="16"/>
  <c r="BG114" i="16"/>
  <c r="BF114" i="16"/>
  <c r="T114" i="16"/>
  <c r="R114" i="16"/>
  <c r="P114" i="16"/>
  <c r="BI110" i="16"/>
  <c r="BH110" i="16"/>
  <c r="BG110" i="16"/>
  <c r="BF110" i="16"/>
  <c r="T110" i="16"/>
  <c r="R110" i="16"/>
  <c r="P110" i="16"/>
  <c r="BI106" i="16"/>
  <c r="BH106" i="16"/>
  <c r="BG106" i="16"/>
  <c r="BF106" i="16"/>
  <c r="T106" i="16"/>
  <c r="R106" i="16"/>
  <c r="P106" i="16"/>
  <c r="BI102" i="16"/>
  <c r="BH102" i="16"/>
  <c r="BG102" i="16"/>
  <c r="BF102" i="16"/>
  <c r="T102" i="16"/>
  <c r="R102" i="16"/>
  <c r="P102" i="16"/>
  <c r="BI98" i="16"/>
  <c r="BH98" i="16"/>
  <c r="BG98" i="16"/>
  <c r="BF98" i="16"/>
  <c r="T98" i="16"/>
  <c r="R98" i="16"/>
  <c r="P98" i="16"/>
  <c r="BI94" i="16"/>
  <c r="BH94" i="16"/>
  <c r="BG94" i="16"/>
  <c r="BF94" i="16"/>
  <c r="T94" i="16"/>
  <c r="R94" i="16"/>
  <c r="P94" i="16"/>
  <c r="J88" i="16"/>
  <c r="J87" i="16"/>
  <c r="F87" i="16"/>
  <c r="F85" i="16"/>
  <c r="E83" i="16"/>
  <c r="J59" i="16"/>
  <c r="J58" i="16"/>
  <c r="F58" i="16"/>
  <c r="F56" i="16"/>
  <c r="E54" i="16"/>
  <c r="J20" i="16"/>
  <c r="E20" i="16"/>
  <c r="F59" i="16"/>
  <c r="J19" i="16"/>
  <c r="J14" i="16"/>
  <c r="J85" i="16" s="1"/>
  <c r="E7" i="16"/>
  <c r="E50" i="16" s="1"/>
  <c r="J39" i="15"/>
  <c r="J38" i="15"/>
  <c r="AY72" i="1"/>
  <c r="J37" i="15"/>
  <c r="AX72" i="1"/>
  <c r="BI105" i="15"/>
  <c r="BH105" i="15"/>
  <c r="BG105" i="15"/>
  <c r="BF105" i="15"/>
  <c r="T105" i="15"/>
  <c r="R105" i="15"/>
  <c r="P105" i="15"/>
  <c r="BI104" i="15"/>
  <c r="BH104" i="15"/>
  <c r="BG104" i="15"/>
  <c r="BF104" i="15"/>
  <c r="T104" i="15"/>
  <c r="R104" i="15"/>
  <c r="P104" i="15"/>
  <c r="BI103" i="15"/>
  <c r="BH103" i="15"/>
  <c r="BG103" i="15"/>
  <c r="BF103" i="15"/>
  <c r="T103" i="15"/>
  <c r="R103" i="15"/>
  <c r="P103" i="15"/>
  <c r="BI102" i="15"/>
  <c r="BH102" i="15"/>
  <c r="BG102" i="15"/>
  <c r="BF102" i="15"/>
  <c r="T102" i="15"/>
  <c r="R102" i="15"/>
  <c r="P102" i="15"/>
  <c r="BI101" i="15"/>
  <c r="BH101" i="15"/>
  <c r="BG101" i="15"/>
  <c r="BF101" i="15"/>
  <c r="T101" i="15"/>
  <c r="R101" i="15"/>
  <c r="P101" i="15"/>
  <c r="BI99" i="15"/>
  <c r="BH99" i="15"/>
  <c r="BG99" i="15"/>
  <c r="BF99" i="15"/>
  <c r="T99" i="15"/>
  <c r="R99" i="15"/>
  <c r="P99" i="15"/>
  <c r="BI98" i="15"/>
  <c r="BH98" i="15"/>
  <c r="BG98" i="15"/>
  <c r="BF98" i="15"/>
  <c r="T98" i="15"/>
  <c r="R98" i="15"/>
  <c r="P98" i="15"/>
  <c r="BI97" i="15"/>
  <c r="BH97" i="15"/>
  <c r="BG97" i="15"/>
  <c r="BF97" i="15"/>
  <c r="T97" i="15"/>
  <c r="R97" i="15"/>
  <c r="P97" i="15"/>
  <c r="BI95" i="15"/>
  <c r="BH95" i="15"/>
  <c r="BG95" i="15"/>
  <c r="BF95" i="15"/>
  <c r="T95" i="15"/>
  <c r="R95" i="15"/>
  <c r="P95" i="15"/>
  <c r="BI94" i="15"/>
  <c r="BH94" i="15"/>
  <c r="BG94" i="15"/>
  <c r="BF94" i="15"/>
  <c r="T94" i="15"/>
  <c r="R94" i="15"/>
  <c r="P94" i="15"/>
  <c r="BI93" i="15"/>
  <c r="BH93" i="15"/>
  <c r="BG93" i="15"/>
  <c r="BF93" i="15"/>
  <c r="T93" i="15"/>
  <c r="R93" i="15"/>
  <c r="P93" i="15"/>
  <c r="BI92" i="15"/>
  <c r="BH92" i="15"/>
  <c r="BG92" i="15"/>
  <c r="BF92" i="15"/>
  <c r="T92" i="15"/>
  <c r="R92" i="15"/>
  <c r="P92" i="15"/>
  <c r="BI91" i="15"/>
  <c r="BH91" i="15"/>
  <c r="BG91" i="15"/>
  <c r="BF91" i="15"/>
  <c r="T91" i="15"/>
  <c r="R91" i="15"/>
  <c r="P91" i="15"/>
  <c r="J85" i="15"/>
  <c r="J84" i="15"/>
  <c r="F84" i="15"/>
  <c r="F82" i="15"/>
  <c r="E80" i="15"/>
  <c r="J59" i="15"/>
  <c r="J58" i="15"/>
  <c r="F58" i="15"/>
  <c r="F56" i="15"/>
  <c r="E54" i="15"/>
  <c r="J20" i="15"/>
  <c r="E20" i="15"/>
  <c r="F59" i="15"/>
  <c r="J19" i="15"/>
  <c r="J14" i="15"/>
  <c r="J82" i="15" s="1"/>
  <c r="E7" i="15"/>
  <c r="E50" i="15" s="1"/>
  <c r="J39" i="14"/>
  <c r="J38" i="14"/>
  <c r="AY71" i="1"/>
  <c r="J37" i="14"/>
  <c r="AX71" i="1" s="1"/>
  <c r="BI94" i="14"/>
  <c r="BH94" i="14"/>
  <c r="BG94" i="14"/>
  <c r="BF94" i="14"/>
  <c r="T94" i="14"/>
  <c r="T93" i="14"/>
  <c r="R94" i="14"/>
  <c r="R93" i="14"/>
  <c r="P94" i="14"/>
  <c r="P93" i="14"/>
  <c r="BI92" i="14"/>
  <c r="BH92" i="14"/>
  <c r="BG92" i="14"/>
  <c r="BF92" i="14"/>
  <c r="T92" i="14"/>
  <c r="R92" i="14"/>
  <c r="P92" i="14"/>
  <c r="BI91" i="14"/>
  <c r="BH91" i="14"/>
  <c r="BG91" i="14"/>
  <c r="BF91" i="14"/>
  <c r="T91" i="14"/>
  <c r="R91" i="14"/>
  <c r="P91" i="14"/>
  <c r="BI90" i="14"/>
  <c r="BH90" i="14"/>
  <c r="BG90" i="14"/>
  <c r="BF90" i="14"/>
  <c r="T90" i="14"/>
  <c r="R90" i="14"/>
  <c r="P90" i="14"/>
  <c r="BI89" i="14"/>
  <c r="BH89" i="14"/>
  <c r="BG89" i="14"/>
  <c r="BF89" i="14"/>
  <c r="T89" i="14"/>
  <c r="R89" i="14"/>
  <c r="P89" i="14"/>
  <c r="P88" i="14" s="1"/>
  <c r="P87" i="14" s="1"/>
  <c r="AU71" i="1" s="1"/>
  <c r="J84" i="14"/>
  <c r="J83" i="14"/>
  <c r="F83" i="14"/>
  <c r="F81" i="14"/>
  <c r="E79" i="14"/>
  <c r="J59" i="14"/>
  <c r="J58" i="14"/>
  <c r="F58" i="14"/>
  <c r="F56" i="14"/>
  <c r="E54" i="14"/>
  <c r="J20" i="14"/>
  <c r="E20" i="14"/>
  <c r="F59" i="14"/>
  <c r="J19" i="14"/>
  <c r="J14" i="14"/>
  <c r="J81" i="14" s="1"/>
  <c r="E7" i="14"/>
  <c r="E75" i="14"/>
  <c r="J39" i="13"/>
  <c r="J38" i="13"/>
  <c r="AY70" i="1"/>
  <c r="J37" i="13"/>
  <c r="AX70" i="1"/>
  <c r="BI173" i="13"/>
  <c r="BH173" i="13"/>
  <c r="BG173" i="13"/>
  <c r="BF173" i="13"/>
  <c r="T173" i="13"/>
  <c r="R173" i="13"/>
  <c r="P173" i="13"/>
  <c r="BI171" i="13"/>
  <c r="BH171" i="13"/>
  <c r="BG171" i="13"/>
  <c r="BF171" i="13"/>
  <c r="T171" i="13"/>
  <c r="R171" i="13"/>
  <c r="P171" i="13"/>
  <c r="BI168" i="13"/>
  <c r="BH168" i="13"/>
  <c r="BG168" i="13"/>
  <c r="BF168" i="13"/>
  <c r="T168" i="13"/>
  <c r="R168" i="13"/>
  <c r="P168" i="13"/>
  <c r="BI167" i="13"/>
  <c r="BH167" i="13"/>
  <c r="BG167" i="13"/>
  <c r="BF167" i="13"/>
  <c r="T167" i="13"/>
  <c r="R167" i="13"/>
  <c r="P167" i="13"/>
  <c r="BI166" i="13"/>
  <c r="BH166" i="13"/>
  <c r="BG166" i="13"/>
  <c r="BF166" i="13"/>
  <c r="T166" i="13"/>
  <c r="R166" i="13"/>
  <c r="P166" i="13"/>
  <c r="BI165" i="13"/>
  <c r="BH165" i="13"/>
  <c r="BG165" i="13"/>
  <c r="BF165" i="13"/>
  <c r="T165" i="13"/>
  <c r="R165" i="13"/>
  <c r="P165" i="13"/>
  <c r="BI164" i="13"/>
  <c r="BH164" i="13"/>
  <c r="BG164" i="13"/>
  <c r="BF164" i="13"/>
  <c r="T164" i="13"/>
  <c r="R164" i="13"/>
  <c r="P164" i="13"/>
  <c r="BI163" i="13"/>
  <c r="BH163" i="13"/>
  <c r="BG163" i="13"/>
  <c r="BF163" i="13"/>
  <c r="T163" i="13"/>
  <c r="R163" i="13"/>
  <c r="P163" i="13"/>
  <c r="BI162" i="13"/>
  <c r="BH162" i="13"/>
  <c r="BG162" i="13"/>
  <c r="BF162" i="13"/>
  <c r="T162" i="13"/>
  <c r="R162" i="13"/>
  <c r="P162" i="13"/>
  <c r="BI161" i="13"/>
  <c r="BH161" i="13"/>
  <c r="BG161" i="13"/>
  <c r="BF161" i="13"/>
  <c r="T161" i="13"/>
  <c r="R161" i="13"/>
  <c r="P161" i="13"/>
  <c r="BI160" i="13"/>
  <c r="BH160" i="13"/>
  <c r="BG160" i="13"/>
  <c r="BF160" i="13"/>
  <c r="T160" i="13"/>
  <c r="R160" i="13"/>
  <c r="P160" i="13"/>
  <c r="BI159" i="13"/>
  <c r="BH159" i="13"/>
  <c r="BG159" i="13"/>
  <c r="BF159" i="13"/>
  <c r="T159" i="13"/>
  <c r="R159" i="13"/>
  <c r="P159" i="13"/>
  <c r="BI158" i="13"/>
  <c r="BH158" i="13"/>
  <c r="BG158" i="13"/>
  <c r="BF158" i="13"/>
  <c r="T158" i="13"/>
  <c r="R158" i="13"/>
  <c r="P158" i="13"/>
  <c r="BI157" i="13"/>
  <c r="BH157" i="13"/>
  <c r="BG157" i="13"/>
  <c r="BF157" i="13"/>
  <c r="T157" i="13"/>
  <c r="R157" i="13"/>
  <c r="P157" i="13"/>
  <c r="BI156" i="13"/>
  <c r="BH156" i="13"/>
  <c r="BG156" i="13"/>
  <c r="BF156" i="13"/>
  <c r="T156" i="13"/>
  <c r="R156" i="13"/>
  <c r="P156" i="13"/>
  <c r="BI155" i="13"/>
  <c r="BH155" i="13"/>
  <c r="BG155" i="13"/>
  <c r="BF155" i="13"/>
  <c r="T155" i="13"/>
  <c r="R155" i="13"/>
  <c r="P155" i="13"/>
  <c r="BI153" i="13"/>
  <c r="BH153" i="13"/>
  <c r="BG153" i="13"/>
  <c r="BF153" i="13"/>
  <c r="T153" i="13"/>
  <c r="R153" i="13"/>
  <c r="P153" i="13"/>
  <c r="BI152" i="13"/>
  <c r="BH152" i="13"/>
  <c r="BG152" i="13"/>
  <c r="BF152" i="13"/>
  <c r="T152" i="13"/>
  <c r="R152" i="13"/>
  <c r="P152" i="13"/>
  <c r="BI151" i="13"/>
  <c r="BH151" i="13"/>
  <c r="BG151" i="13"/>
  <c r="BF151" i="13"/>
  <c r="T151" i="13"/>
  <c r="R151" i="13"/>
  <c r="P151" i="13"/>
  <c r="BI150" i="13"/>
  <c r="BH150" i="13"/>
  <c r="BG150" i="13"/>
  <c r="BF150" i="13"/>
  <c r="T150" i="13"/>
  <c r="R150" i="13"/>
  <c r="P150" i="13"/>
  <c r="BI148" i="13"/>
  <c r="BH148" i="13"/>
  <c r="BG148" i="13"/>
  <c r="BF148" i="13"/>
  <c r="T148" i="13"/>
  <c r="R148" i="13"/>
  <c r="P148" i="13"/>
  <c r="BI147" i="13"/>
  <c r="BH147" i="13"/>
  <c r="BG147" i="13"/>
  <c r="BF147" i="13"/>
  <c r="T147" i="13"/>
  <c r="R147" i="13"/>
  <c r="P147" i="13"/>
  <c r="BI146" i="13"/>
  <c r="BH146" i="13"/>
  <c r="BG146" i="13"/>
  <c r="BF146" i="13"/>
  <c r="T146" i="13"/>
  <c r="R146" i="13"/>
  <c r="P146" i="13"/>
  <c r="BI145" i="13"/>
  <c r="BH145" i="13"/>
  <c r="BG145" i="13"/>
  <c r="BF145" i="13"/>
  <c r="T145" i="13"/>
  <c r="R145" i="13"/>
  <c r="P145" i="13"/>
  <c r="BI144" i="13"/>
  <c r="BH144" i="13"/>
  <c r="BG144" i="13"/>
  <c r="BF144" i="13"/>
  <c r="T144" i="13"/>
  <c r="R144" i="13"/>
  <c r="P144" i="13"/>
  <c r="BI143" i="13"/>
  <c r="BH143" i="13"/>
  <c r="BG143" i="13"/>
  <c r="BF143" i="13"/>
  <c r="T143" i="13"/>
  <c r="R143" i="13"/>
  <c r="P143" i="13"/>
  <c r="BI142" i="13"/>
  <c r="BH142" i="13"/>
  <c r="BG142" i="13"/>
  <c r="BF142" i="13"/>
  <c r="T142" i="13"/>
  <c r="R142" i="13"/>
  <c r="P142" i="13"/>
  <c r="BI141" i="13"/>
  <c r="BH141" i="13"/>
  <c r="BG141" i="13"/>
  <c r="BF141" i="13"/>
  <c r="T141" i="13"/>
  <c r="R141" i="13"/>
  <c r="P141" i="13"/>
  <c r="BI140" i="13"/>
  <c r="BH140" i="13"/>
  <c r="BG140" i="13"/>
  <c r="BF140" i="13"/>
  <c r="T140" i="13"/>
  <c r="R140" i="13"/>
  <c r="P140" i="13"/>
  <c r="BI139" i="13"/>
  <c r="BH139" i="13"/>
  <c r="BG139" i="13"/>
  <c r="BF139" i="13"/>
  <c r="T139" i="13"/>
  <c r="R139" i="13"/>
  <c r="P139" i="13"/>
  <c r="BI138" i="13"/>
  <c r="BH138" i="13"/>
  <c r="BG138" i="13"/>
  <c r="BF138" i="13"/>
  <c r="T138" i="13"/>
  <c r="R138" i="13"/>
  <c r="P138" i="13"/>
  <c r="BI137" i="13"/>
  <c r="BH137" i="13"/>
  <c r="BG137" i="13"/>
  <c r="BF137" i="13"/>
  <c r="T137" i="13"/>
  <c r="R137" i="13"/>
  <c r="P137" i="13"/>
  <c r="BI136" i="13"/>
  <c r="BH136" i="13"/>
  <c r="BG136" i="13"/>
  <c r="BF136" i="13"/>
  <c r="T136" i="13"/>
  <c r="R136" i="13"/>
  <c r="P136" i="13"/>
  <c r="BI135" i="13"/>
  <c r="BH135" i="13"/>
  <c r="BG135" i="13"/>
  <c r="BF135" i="13"/>
  <c r="T135" i="13"/>
  <c r="R135" i="13"/>
  <c r="P135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27" i="13"/>
  <c r="BH127" i="13"/>
  <c r="BG127" i="13"/>
  <c r="BF127" i="13"/>
  <c r="T127" i="13"/>
  <c r="R127" i="13"/>
  <c r="P127" i="13"/>
  <c r="BI121" i="13"/>
  <c r="BH121" i="13"/>
  <c r="BG121" i="13"/>
  <c r="BF121" i="13"/>
  <c r="T121" i="13"/>
  <c r="R121" i="13"/>
  <c r="P121" i="13"/>
  <c r="BI115" i="13"/>
  <c r="BH115" i="13"/>
  <c r="BG115" i="13"/>
  <c r="BF115" i="13"/>
  <c r="T115" i="13"/>
  <c r="R115" i="13"/>
  <c r="P115" i="13"/>
  <c r="BI110" i="13"/>
  <c r="BH110" i="13"/>
  <c r="BG110" i="13"/>
  <c r="BF110" i="13"/>
  <c r="T110" i="13"/>
  <c r="R110" i="13"/>
  <c r="P110" i="13"/>
  <c r="BI104" i="13"/>
  <c r="BH104" i="13"/>
  <c r="BG104" i="13"/>
  <c r="BF104" i="13"/>
  <c r="T104" i="13"/>
  <c r="R104" i="13"/>
  <c r="P104" i="13"/>
  <c r="BI95" i="13"/>
  <c r="BH95" i="13"/>
  <c r="BG95" i="13"/>
  <c r="BF95" i="13"/>
  <c r="T95" i="13"/>
  <c r="R95" i="13"/>
  <c r="P95" i="13"/>
  <c r="BI94" i="13"/>
  <c r="BH94" i="13"/>
  <c r="BG94" i="13"/>
  <c r="BF94" i="13"/>
  <c r="T94" i="13"/>
  <c r="R94" i="13"/>
  <c r="P94" i="13"/>
  <c r="BI93" i="13"/>
  <c r="BH93" i="13"/>
  <c r="BG93" i="13"/>
  <c r="BF93" i="13"/>
  <c r="T93" i="13"/>
  <c r="R93" i="13"/>
  <c r="P93" i="13"/>
  <c r="BI92" i="13"/>
  <c r="BH92" i="13"/>
  <c r="BG92" i="13"/>
  <c r="BF92" i="13"/>
  <c r="T92" i="13"/>
  <c r="R92" i="13"/>
  <c r="P92" i="13"/>
  <c r="BI91" i="13"/>
  <c r="BH91" i="13"/>
  <c r="BG91" i="13"/>
  <c r="BF91" i="13"/>
  <c r="T91" i="13"/>
  <c r="R91" i="13"/>
  <c r="P91" i="13"/>
  <c r="BI90" i="13"/>
  <c r="BH90" i="13"/>
  <c r="BG90" i="13"/>
  <c r="BF90" i="13"/>
  <c r="T90" i="13"/>
  <c r="R90" i="13"/>
  <c r="P90" i="13"/>
  <c r="BI89" i="13"/>
  <c r="BH89" i="13"/>
  <c r="BG89" i="13"/>
  <c r="BF89" i="13"/>
  <c r="T89" i="13"/>
  <c r="R89" i="13"/>
  <c r="P89" i="13"/>
  <c r="BI88" i="13"/>
  <c r="BH88" i="13"/>
  <c r="BG88" i="13"/>
  <c r="BF88" i="13"/>
  <c r="T88" i="13"/>
  <c r="R88" i="13"/>
  <c r="P88" i="13"/>
  <c r="J83" i="13"/>
  <c r="J82" i="13"/>
  <c r="F82" i="13"/>
  <c r="F80" i="13"/>
  <c r="E78" i="13"/>
  <c r="J59" i="13"/>
  <c r="J58" i="13"/>
  <c r="F58" i="13"/>
  <c r="F56" i="13"/>
  <c r="E54" i="13"/>
  <c r="J20" i="13"/>
  <c r="E20" i="13"/>
  <c r="F83" i="13" s="1"/>
  <c r="J19" i="13"/>
  <c r="J14" i="13"/>
  <c r="J56" i="13" s="1"/>
  <c r="E7" i="13"/>
  <c r="E50" i="13" s="1"/>
  <c r="J39" i="12"/>
  <c r="J38" i="12"/>
  <c r="AY69" i="1"/>
  <c r="J37" i="12"/>
  <c r="AX69" i="1"/>
  <c r="BI195" i="12"/>
  <c r="BH195" i="12"/>
  <c r="BG195" i="12"/>
  <c r="BF195" i="12"/>
  <c r="T195" i="12"/>
  <c r="R195" i="12"/>
  <c r="P195" i="12"/>
  <c r="BI181" i="12"/>
  <c r="BH181" i="12"/>
  <c r="BG181" i="12"/>
  <c r="BF181" i="12"/>
  <c r="T181" i="12"/>
  <c r="R181" i="12"/>
  <c r="P181" i="12"/>
  <c r="BI179" i="12"/>
  <c r="BH179" i="12"/>
  <c r="BG179" i="12"/>
  <c r="BF179" i="12"/>
  <c r="T179" i="12"/>
  <c r="R179" i="12"/>
  <c r="P179" i="12"/>
  <c r="BI177" i="12"/>
  <c r="BH177" i="12"/>
  <c r="BG177" i="12"/>
  <c r="BF177" i="12"/>
  <c r="T177" i="12"/>
  <c r="R177" i="12"/>
  <c r="P177" i="12"/>
  <c r="BI175" i="12"/>
  <c r="BH175" i="12"/>
  <c r="BG175" i="12"/>
  <c r="BF175" i="12"/>
  <c r="T175" i="12"/>
  <c r="R175" i="12"/>
  <c r="P175" i="12"/>
  <c r="BI163" i="12"/>
  <c r="BH163" i="12"/>
  <c r="BG163" i="12"/>
  <c r="BF163" i="12"/>
  <c r="T163" i="12"/>
  <c r="R163" i="12"/>
  <c r="P163" i="12"/>
  <c r="BI161" i="12"/>
  <c r="BH161" i="12"/>
  <c r="BG161" i="12"/>
  <c r="BF161" i="12"/>
  <c r="T161" i="12"/>
  <c r="R161" i="12"/>
  <c r="P161" i="12"/>
  <c r="BI159" i="12"/>
  <c r="BH159" i="12"/>
  <c r="BG159" i="12"/>
  <c r="BF159" i="12"/>
  <c r="T159" i="12"/>
  <c r="R159" i="12"/>
  <c r="P159" i="12"/>
  <c r="BI157" i="12"/>
  <c r="BH157" i="12"/>
  <c r="BG157" i="12"/>
  <c r="BF157" i="12"/>
  <c r="T157" i="12"/>
  <c r="R157" i="12"/>
  <c r="P157" i="12"/>
  <c r="BI153" i="12"/>
  <c r="BH153" i="12"/>
  <c r="BG153" i="12"/>
  <c r="BF153" i="12"/>
  <c r="T153" i="12"/>
  <c r="R153" i="12"/>
  <c r="P153" i="12"/>
  <c r="BI150" i="12"/>
  <c r="BH150" i="12"/>
  <c r="BG150" i="12"/>
  <c r="BF150" i="12"/>
  <c r="T150" i="12"/>
  <c r="R150" i="12"/>
  <c r="P150" i="12"/>
  <c r="BI148" i="12"/>
  <c r="BH148" i="12"/>
  <c r="BG148" i="12"/>
  <c r="BF148" i="12"/>
  <c r="T148" i="12"/>
  <c r="R148" i="12"/>
  <c r="P148" i="12"/>
  <c r="BI143" i="12"/>
  <c r="BH143" i="12"/>
  <c r="BG143" i="12"/>
  <c r="BF143" i="12"/>
  <c r="T143" i="12"/>
  <c r="R143" i="12"/>
  <c r="P143" i="12"/>
  <c r="BI141" i="12"/>
  <c r="BH141" i="12"/>
  <c r="BG141" i="12"/>
  <c r="BF141" i="12"/>
  <c r="T141" i="12"/>
  <c r="R141" i="12"/>
  <c r="P141" i="12"/>
  <c r="BI139" i="12"/>
  <c r="BH139" i="12"/>
  <c r="BG139" i="12"/>
  <c r="BF139" i="12"/>
  <c r="T139" i="12"/>
  <c r="R139" i="12"/>
  <c r="P139" i="12"/>
  <c r="BI137" i="12"/>
  <c r="BH137" i="12"/>
  <c r="BG137" i="12"/>
  <c r="BF137" i="12"/>
  <c r="T137" i="12"/>
  <c r="R137" i="12"/>
  <c r="P137" i="12"/>
  <c r="BI125" i="12"/>
  <c r="BH125" i="12"/>
  <c r="BG125" i="12"/>
  <c r="BF125" i="12"/>
  <c r="T125" i="12"/>
  <c r="R125" i="12"/>
  <c r="P125" i="12"/>
  <c r="BI113" i="12"/>
  <c r="BH113" i="12"/>
  <c r="BG113" i="12"/>
  <c r="BF113" i="12"/>
  <c r="T113" i="12"/>
  <c r="R113" i="12"/>
  <c r="P113" i="12"/>
  <c r="BI101" i="12"/>
  <c r="BH101" i="12"/>
  <c r="BG101" i="12"/>
  <c r="BF101" i="12"/>
  <c r="T101" i="12"/>
  <c r="R101" i="12"/>
  <c r="P101" i="12"/>
  <c r="BI89" i="12"/>
  <c r="BH89" i="12"/>
  <c r="BG89" i="12"/>
  <c r="BF89" i="12"/>
  <c r="T89" i="12"/>
  <c r="R89" i="12"/>
  <c r="P89" i="12"/>
  <c r="J85" i="12"/>
  <c r="J84" i="12"/>
  <c r="F84" i="12"/>
  <c r="F82" i="12"/>
  <c r="E80" i="12"/>
  <c r="J59" i="12"/>
  <c r="J58" i="12"/>
  <c r="F58" i="12"/>
  <c r="F56" i="12"/>
  <c r="E54" i="12"/>
  <c r="J20" i="12"/>
  <c r="E20" i="12"/>
  <c r="F59" i="12" s="1"/>
  <c r="J19" i="12"/>
  <c r="J14" i="12"/>
  <c r="J56" i="12" s="1"/>
  <c r="E7" i="12"/>
  <c r="E76" i="12" s="1"/>
  <c r="J39" i="11"/>
  <c r="J38" i="11"/>
  <c r="AY67" i="1" s="1"/>
  <c r="J37" i="11"/>
  <c r="AX67" i="1" s="1"/>
  <c r="BI113" i="11"/>
  <c r="BH113" i="11"/>
  <c r="BG113" i="11"/>
  <c r="BF113" i="11"/>
  <c r="T113" i="11"/>
  <c r="R113" i="11"/>
  <c r="P113" i="11"/>
  <c r="BI111" i="11"/>
  <c r="BH111" i="11"/>
  <c r="BG111" i="11"/>
  <c r="BF111" i="11"/>
  <c r="T111" i="11"/>
  <c r="R111" i="11"/>
  <c r="P111" i="11"/>
  <c r="BI109" i="11"/>
  <c r="BH109" i="11"/>
  <c r="BG109" i="11"/>
  <c r="BF109" i="11"/>
  <c r="T109" i="11"/>
  <c r="R109" i="11"/>
  <c r="P109" i="11"/>
  <c r="BI107" i="11"/>
  <c r="BH107" i="11"/>
  <c r="BG107" i="11"/>
  <c r="BF107" i="11"/>
  <c r="T107" i="11"/>
  <c r="R107" i="11"/>
  <c r="P107" i="11"/>
  <c r="BI105" i="11"/>
  <c r="BH105" i="11"/>
  <c r="BG105" i="11"/>
  <c r="BF105" i="11"/>
  <c r="T105" i="11"/>
  <c r="R105" i="11"/>
  <c r="P105" i="11"/>
  <c r="BI103" i="11"/>
  <c r="BH103" i="11"/>
  <c r="BG103" i="11"/>
  <c r="BF103" i="11"/>
  <c r="T103" i="11"/>
  <c r="R103" i="11"/>
  <c r="P103" i="11"/>
  <c r="BI102" i="11"/>
  <c r="BH102" i="11"/>
  <c r="BG102" i="11"/>
  <c r="BF102" i="11"/>
  <c r="T102" i="11"/>
  <c r="R102" i="11"/>
  <c r="P102" i="11"/>
  <c r="BI100" i="11"/>
  <c r="BH100" i="11"/>
  <c r="BG100" i="11"/>
  <c r="BF100" i="11"/>
  <c r="T100" i="11"/>
  <c r="R100" i="11"/>
  <c r="P100" i="11"/>
  <c r="BI99" i="11"/>
  <c r="BH99" i="11"/>
  <c r="BG99" i="11"/>
  <c r="BF99" i="11"/>
  <c r="T99" i="11"/>
  <c r="R99" i="11"/>
  <c r="P99" i="11"/>
  <c r="BI97" i="11"/>
  <c r="BH97" i="11"/>
  <c r="BG97" i="11"/>
  <c r="BF97" i="11"/>
  <c r="T97" i="11"/>
  <c r="R97" i="11"/>
  <c r="P97" i="11"/>
  <c r="BI96" i="11"/>
  <c r="BH96" i="11"/>
  <c r="BG96" i="11"/>
  <c r="BF96" i="11"/>
  <c r="T96" i="11"/>
  <c r="R96" i="11"/>
  <c r="P96" i="11"/>
  <c r="BI94" i="11"/>
  <c r="BH94" i="11"/>
  <c r="BG94" i="11"/>
  <c r="BF94" i="11"/>
  <c r="T94" i="11"/>
  <c r="R94" i="11"/>
  <c r="P94" i="11"/>
  <c r="BI93" i="11"/>
  <c r="BH93" i="11"/>
  <c r="BG93" i="11"/>
  <c r="BF93" i="11"/>
  <c r="T93" i="11"/>
  <c r="R93" i="11"/>
  <c r="P93" i="11"/>
  <c r="BI91" i="11"/>
  <c r="BH91" i="11"/>
  <c r="BG91" i="11"/>
  <c r="BF91" i="11"/>
  <c r="T91" i="11"/>
  <c r="R91" i="11"/>
  <c r="P91" i="11"/>
  <c r="J85" i="11"/>
  <c r="J84" i="11"/>
  <c r="F84" i="11"/>
  <c r="F82" i="11"/>
  <c r="E80" i="11"/>
  <c r="J59" i="11"/>
  <c r="J58" i="11"/>
  <c r="F58" i="11"/>
  <c r="F56" i="11"/>
  <c r="E54" i="11"/>
  <c r="J20" i="11"/>
  <c r="E20" i="11"/>
  <c r="F59" i="11"/>
  <c r="J19" i="11"/>
  <c r="J14" i="11"/>
  <c r="J82" i="11" s="1"/>
  <c r="E7" i="11"/>
  <c r="E76" i="11" s="1"/>
  <c r="J39" i="10"/>
  <c r="J38" i="10"/>
  <c r="AY66" i="1"/>
  <c r="J37" i="10"/>
  <c r="AX66" i="1"/>
  <c r="BI91" i="10"/>
  <c r="BH91" i="10"/>
  <c r="BG91" i="10"/>
  <c r="BF91" i="10"/>
  <c r="T91" i="10"/>
  <c r="R91" i="10"/>
  <c r="P91" i="10"/>
  <c r="BI90" i="10"/>
  <c r="BH90" i="10"/>
  <c r="BG90" i="10"/>
  <c r="BF90" i="10"/>
  <c r="T90" i="10"/>
  <c r="R90" i="10"/>
  <c r="P90" i="10"/>
  <c r="BI89" i="10"/>
  <c r="BH89" i="10"/>
  <c r="BG89" i="10"/>
  <c r="BF89" i="10"/>
  <c r="T89" i="10"/>
  <c r="R89" i="10"/>
  <c r="P89" i="10"/>
  <c r="BI88" i="10"/>
  <c r="BH88" i="10"/>
  <c r="BG88" i="10"/>
  <c r="BF88" i="10"/>
  <c r="T88" i="10"/>
  <c r="R88" i="10"/>
  <c r="P88" i="10"/>
  <c r="J83" i="10"/>
  <c r="J82" i="10"/>
  <c r="F82" i="10"/>
  <c r="F80" i="10"/>
  <c r="E78" i="10"/>
  <c r="J59" i="10"/>
  <c r="J58" i="10"/>
  <c r="F58" i="10"/>
  <c r="F56" i="10"/>
  <c r="E54" i="10"/>
  <c r="J20" i="10"/>
  <c r="E20" i="10"/>
  <c r="F83" i="10"/>
  <c r="J19" i="10"/>
  <c r="J14" i="10"/>
  <c r="J80" i="10" s="1"/>
  <c r="E7" i="10"/>
  <c r="E74" i="10"/>
  <c r="J88" i="9"/>
  <c r="J39" i="9"/>
  <c r="J38" i="9"/>
  <c r="AY65" i="1"/>
  <c r="J37" i="9"/>
  <c r="AX65" i="1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BI121" i="9"/>
  <c r="BH121" i="9"/>
  <c r="BG121" i="9"/>
  <c r="BF121" i="9"/>
  <c r="T121" i="9"/>
  <c r="R121" i="9"/>
  <c r="P121" i="9"/>
  <c r="BI119" i="9"/>
  <c r="BH119" i="9"/>
  <c r="BG119" i="9"/>
  <c r="BF119" i="9"/>
  <c r="T119" i="9"/>
  <c r="R119" i="9"/>
  <c r="P119" i="9"/>
  <c r="BI118" i="9"/>
  <c r="BH118" i="9"/>
  <c r="BG118" i="9"/>
  <c r="BF118" i="9"/>
  <c r="T118" i="9"/>
  <c r="R118" i="9"/>
  <c r="P118" i="9"/>
  <c r="BI117" i="9"/>
  <c r="BH117" i="9"/>
  <c r="BG117" i="9"/>
  <c r="BF117" i="9"/>
  <c r="T117" i="9"/>
  <c r="R117" i="9"/>
  <c r="P117" i="9"/>
  <c r="BI116" i="9"/>
  <c r="BH116" i="9"/>
  <c r="BG116" i="9"/>
  <c r="BF116" i="9"/>
  <c r="T116" i="9"/>
  <c r="R116" i="9"/>
  <c r="P116" i="9"/>
  <c r="BI115" i="9"/>
  <c r="BH115" i="9"/>
  <c r="BG115" i="9"/>
  <c r="BF115" i="9"/>
  <c r="T115" i="9"/>
  <c r="R115" i="9"/>
  <c r="P115" i="9"/>
  <c r="BI114" i="9"/>
  <c r="BH114" i="9"/>
  <c r="BG114" i="9"/>
  <c r="BF114" i="9"/>
  <c r="T114" i="9"/>
  <c r="R114" i="9"/>
  <c r="P114" i="9"/>
  <c r="BI113" i="9"/>
  <c r="BH113" i="9"/>
  <c r="BG113" i="9"/>
  <c r="BF113" i="9"/>
  <c r="T113" i="9"/>
  <c r="R113" i="9"/>
  <c r="P113" i="9"/>
  <c r="BI112" i="9"/>
  <c r="BH112" i="9"/>
  <c r="BG112" i="9"/>
  <c r="BF112" i="9"/>
  <c r="T112" i="9"/>
  <c r="R112" i="9"/>
  <c r="P112" i="9"/>
  <c r="BI111" i="9"/>
  <c r="BH111" i="9"/>
  <c r="BG111" i="9"/>
  <c r="BF111" i="9"/>
  <c r="T111" i="9"/>
  <c r="R111" i="9"/>
  <c r="P111" i="9"/>
  <c r="BI110" i="9"/>
  <c r="BH110" i="9"/>
  <c r="BG110" i="9"/>
  <c r="BF110" i="9"/>
  <c r="T110" i="9"/>
  <c r="R110" i="9"/>
  <c r="P110" i="9"/>
  <c r="BI109" i="9"/>
  <c r="BH109" i="9"/>
  <c r="BG109" i="9"/>
  <c r="BF109" i="9"/>
  <c r="T109" i="9"/>
  <c r="R109" i="9"/>
  <c r="P109" i="9"/>
  <c r="BI108" i="9"/>
  <c r="BH108" i="9"/>
  <c r="BG108" i="9"/>
  <c r="BF108" i="9"/>
  <c r="T108" i="9"/>
  <c r="R108" i="9"/>
  <c r="P108" i="9"/>
  <c r="BI107" i="9"/>
  <c r="BH107" i="9"/>
  <c r="BG107" i="9"/>
  <c r="BF107" i="9"/>
  <c r="T107" i="9"/>
  <c r="R107" i="9"/>
  <c r="P107" i="9"/>
  <c r="BI106" i="9"/>
  <c r="BH106" i="9"/>
  <c r="BG106" i="9"/>
  <c r="BF106" i="9"/>
  <c r="T106" i="9"/>
  <c r="R106" i="9"/>
  <c r="P106" i="9"/>
  <c r="BI104" i="9"/>
  <c r="BH104" i="9"/>
  <c r="BG104" i="9"/>
  <c r="BF104" i="9"/>
  <c r="T104" i="9"/>
  <c r="R104" i="9"/>
  <c r="P104" i="9"/>
  <c r="BI101" i="9"/>
  <c r="BH101" i="9"/>
  <c r="BG101" i="9"/>
  <c r="BF101" i="9"/>
  <c r="T101" i="9"/>
  <c r="R101" i="9"/>
  <c r="P101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7" i="9"/>
  <c r="BH97" i="9"/>
  <c r="BG97" i="9"/>
  <c r="BF97" i="9"/>
  <c r="T97" i="9"/>
  <c r="R97" i="9"/>
  <c r="P97" i="9"/>
  <c r="BI95" i="9"/>
  <c r="BH95" i="9"/>
  <c r="BG95" i="9"/>
  <c r="BF95" i="9"/>
  <c r="T95" i="9"/>
  <c r="R95" i="9"/>
  <c r="P95" i="9"/>
  <c r="BI94" i="9"/>
  <c r="BH94" i="9"/>
  <c r="BG94" i="9"/>
  <c r="BF94" i="9"/>
  <c r="T94" i="9"/>
  <c r="R94" i="9"/>
  <c r="P94" i="9"/>
  <c r="BI93" i="9"/>
  <c r="BH93" i="9"/>
  <c r="BG93" i="9"/>
  <c r="BF93" i="9"/>
  <c r="T93" i="9"/>
  <c r="R93" i="9"/>
  <c r="P93" i="9"/>
  <c r="BI92" i="9"/>
  <c r="BH92" i="9"/>
  <c r="BG92" i="9"/>
  <c r="BF92" i="9"/>
  <c r="T92" i="9"/>
  <c r="R92" i="9"/>
  <c r="P92" i="9"/>
  <c r="BI91" i="9"/>
  <c r="BH91" i="9"/>
  <c r="BG91" i="9"/>
  <c r="BF91" i="9"/>
  <c r="T91" i="9"/>
  <c r="R91" i="9"/>
  <c r="P91" i="9"/>
  <c r="BI90" i="9"/>
  <c r="BH90" i="9"/>
  <c r="BG90" i="9"/>
  <c r="BF90" i="9"/>
  <c r="T90" i="9"/>
  <c r="R90" i="9"/>
  <c r="P90" i="9"/>
  <c r="J64" i="9"/>
  <c r="J84" i="9"/>
  <c r="J83" i="9"/>
  <c r="F83" i="9"/>
  <c r="F81" i="9"/>
  <c r="E79" i="9"/>
  <c r="J59" i="9"/>
  <c r="J58" i="9"/>
  <c r="F58" i="9"/>
  <c r="F56" i="9"/>
  <c r="E54" i="9"/>
  <c r="J20" i="9"/>
  <c r="E20" i="9"/>
  <c r="F59" i="9"/>
  <c r="J19" i="9"/>
  <c r="J14" i="9"/>
  <c r="J56" i="9" s="1"/>
  <c r="E7" i="9"/>
  <c r="E75" i="9" s="1"/>
  <c r="J115" i="8"/>
  <c r="J67" i="8" s="1"/>
  <c r="J95" i="8"/>
  <c r="J39" i="8"/>
  <c r="J38" i="8"/>
  <c r="AY64" i="1"/>
  <c r="J37" i="8"/>
  <c r="AX64" i="1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7" i="8"/>
  <c r="BH127" i="8"/>
  <c r="BG127" i="8"/>
  <c r="BF127" i="8"/>
  <c r="T127" i="8"/>
  <c r="R127" i="8"/>
  <c r="P127" i="8"/>
  <c r="BI125" i="8"/>
  <c r="BH125" i="8"/>
  <c r="BG125" i="8"/>
  <c r="BF125" i="8"/>
  <c r="T125" i="8"/>
  <c r="R125" i="8"/>
  <c r="P125" i="8"/>
  <c r="BI123" i="8"/>
  <c r="BH123" i="8"/>
  <c r="BG123" i="8"/>
  <c r="BF123" i="8"/>
  <c r="T123" i="8"/>
  <c r="R123" i="8"/>
  <c r="P123" i="8"/>
  <c r="BI122" i="8"/>
  <c r="BH122" i="8"/>
  <c r="BG122" i="8"/>
  <c r="BF122" i="8"/>
  <c r="T122" i="8"/>
  <c r="R122" i="8"/>
  <c r="P122" i="8"/>
  <c r="BI120" i="8"/>
  <c r="BH120" i="8"/>
  <c r="BG120" i="8"/>
  <c r="BF120" i="8"/>
  <c r="T120" i="8"/>
  <c r="R120" i="8"/>
  <c r="P120" i="8"/>
  <c r="BI118" i="8"/>
  <c r="BH118" i="8"/>
  <c r="BG118" i="8"/>
  <c r="BF118" i="8"/>
  <c r="T118" i="8"/>
  <c r="R118" i="8"/>
  <c r="P118" i="8"/>
  <c r="BI113" i="8"/>
  <c r="BH113" i="8"/>
  <c r="BG113" i="8"/>
  <c r="BF113" i="8"/>
  <c r="T113" i="8"/>
  <c r="R113" i="8"/>
  <c r="P113" i="8"/>
  <c r="BI109" i="8"/>
  <c r="BH109" i="8"/>
  <c r="BG109" i="8"/>
  <c r="BF109" i="8"/>
  <c r="T109" i="8"/>
  <c r="R109" i="8"/>
  <c r="P109" i="8"/>
  <c r="BI105" i="8"/>
  <c r="BH105" i="8"/>
  <c r="BG105" i="8"/>
  <c r="BF105" i="8"/>
  <c r="T105" i="8"/>
  <c r="R105" i="8"/>
  <c r="P105" i="8"/>
  <c r="BI101" i="8"/>
  <c r="BH101" i="8"/>
  <c r="BG101" i="8"/>
  <c r="BF101" i="8"/>
  <c r="T101" i="8"/>
  <c r="R101" i="8"/>
  <c r="P101" i="8"/>
  <c r="BI97" i="8"/>
  <c r="BH97" i="8"/>
  <c r="BG97" i="8"/>
  <c r="BF97" i="8"/>
  <c r="T97" i="8"/>
  <c r="R97" i="8"/>
  <c r="P97" i="8"/>
  <c r="J65" i="8"/>
  <c r="J90" i="8"/>
  <c r="J89" i="8"/>
  <c r="F89" i="8"/>
  <c r="F87" i="8"/>
  <c r="E85" i="8"/>
  <c r="J59" i="8"/>
  <c r="J58" i="8"/>
  <c r="F58" i="8"/>
  <c r="F56" i="8"/>
  <c r="E54" i="8"/>
  <c r="J20" i="8"/>
  <c r="E20" i="8"/>
  <c r="F59" i="8"/>
  <c r="J19" i="8"/>
  <c r="J14" i="8"/>
  <c r="J56" i="8" s="1"/>
  <c r="E7" i="8"/>
  <c r="E50" i="8" s="1"/>
  <c r="J39" i="7"/>
  <c r="J38" i="7"/>
  <c r="AY62" i="1"/>
  <c r="J37" i="7"/>
  <c r="AX62" i="1" s="1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J83" i="7"/>
  <c r="J82" i="7"/>
  <c r="F82" i="7"/>
  <c r="F80" i="7"/>
  <c r="E78" i="7"/>
  <c r="J59" i="7"/>
  <c r="J58" i="7"/>
  <c r="F58" i="7"/>
  <c r="F56" i="7"/>
  <c r="E54" i="7"/>
  <c r="J20" i="7"/>
  <c r="E20" i="7"/>
  <c r="F83" i="7" s="1"/>
  <c r="J19" i="7"/>
  <c r="J14" i="7"/>
  <c r="J80" i="7"/>
  <c r="E7" i="7"/>
  <c r="E50" i="7"/>
  <c r="J90" i="6"/>
  <c r="T89" i="6"/>
  <c r="R89" i="6"/>
  <c r="P89" i="6"/>
  <c r="BK89" i="6"/>
  <c r="J89" i="6"/>
  <c r="J64" i="6" s="1"/>
  <c r="J39" i="6"/>
  <c r="J38" i="6"/>
  <c r="AY61" i="1"/>
  <c r="J37" i="6"/>
  <c r="AX61" i="1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J65" i="6"/>
  <c r="J85" i="6"/>
  <c r="J84" i="6"/>
  <c r="F84" i="6"/>
  <c r="F82" i="6"/>
  <c r="E80" i="6"/>
  <c r="J59" i="6"/>
  <c r="J58" i="6"/>
  <c r="F58" i="6"/>
  <c r="F56" i="6"/>
  <c r="E54" i="6"/>
  <c r="J20" i="6"/>
  <c r="E20" i="6"/>
  <c r="F85" i="6" s="1"/>
  <c r="J19" i="6"/>
  <c r="J14" i="6"/>
  <c r="J56" i="6" s="1"/>
  <c r="E7" i="6"/>
  <c r="E50" i="6"/>
  <c r="J117" i="5"/>
  <c r="J39" i="5"/>
  <c r="J38" i="5"/>
  <c r="AY60" i="1"/>
  <c r="J37" i="5"/>
  <c r="AX60" i="1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J67" i="5"/>
  <c r="BI115" i="5"/>
  <c r="BH115" i="5"/>
  <c r="BG115" i="5"/>
  <c r="BF115" i="5"/>
  <c r="T115" i="5"/>
  <c r="R115" i="5"/>
  <c r="P115" i="5"/>
  <c r="BI111" i="5"/>
  <c r="BH111" i="5"/>
  <c r="BG111" i="5"/>
  <c r="BF111" i="5"/>
  <c r="T111" i="5"/>
  <c r="R111" i="5"/>
  <c r="P111" i="5"/>
  <c r="BI107" i="5"/>
  <c r="BH107" i="5"/>
  <c r="BG107" i="5"/>
  <c r="BF107" i="5"/>
  <c r="T107" i="5"/>
  <c r="R107" i="5"/>
  <c r="P107" i="5"/>
  <c r="BI103" i="5"/>
  <c r="BH103" i="5"/>
  <c r="BG103" i="5"/>
  <c r="BF103" i="5"/>
  <c r="T103" i="5"/>
  <c r="R103" i="5"/>
  <c r="P103" i="5"/>
  <c r="BI99" i="5"/>
  <c r="BH99" i="5"/>
  <c r="BG99" i="5"/>
  <c r="BF99" i="5"/>
  <c r="T99" i="5"/>
  <c r="R99" i="5"/>
  <c r="P99" i="5"/>
  <c r="BI95" i="5"/>
  <c r="BH95" i="5"/>
  <c r="BG95" i="5"/>
  <c r="BF95" i="5"/>
  <c r="T95" i="5"/>
  <c r="T94" i="5"/>
  <c r="R95" i="5"/>
  <c r="R94" i="5"/>
  <c r="P95" i="5"/>
  <c r="P94" i="5"/>
  <c r="J90" i="5"/>
  <c r="J89" i="5"/>
  <c r="F89" i="5"/>
  <c r="F87" i="5"/>
  <c r="E85" i="5"/>
  <c r="J59" i="5"/>
  <c r="J58" i="5"/>
  <c r="F58" i="5"/>
  <c r="F56" i="5"/>
  <c r="E54" i="5"/>
  <c r="J20" i="5"/>
  <c r="E20" i="5"/>
  <c r="F59" i="5" s="1"/>
  <c r="J19" i="5"/>
  <c r="J14" i="5"/>
  <c r="J56" i="5"/>
  <c r="E7" i="5"/>
  <c r="E81" i="5"/>
  <c r="J39" i="4"/>
  <c r="J38" i="4"/>
  <c r="AY58" i="1" s="1"/>
  <c r="J37" i="4"/>
  <c r="AX58" i="1" s="1"/>
  <c r="BI94" i="4"/>
  <c r="BH94" i="4"/>
  <c r="BG94" i="4"/>
  <c r="BF94" i="4"/>
  <c r="T94" i="4"/>
  <c r="T93" i="4" s="1"/>
  <c r="R94" i="4"/>
  <c r="R93" i="4" s="1"/>
  <c r="P94" i="4"/>
  <c r="P93" i="4" s="1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J84" i="4"/>
  <c r="J83" i="4"/>
  <c r="F83" i="4"/>
  <c r="F81" i="4"/>
  <c r="E79" i="4"/>
  <c r="J59" i="4"/>
  <c r="J58" i="4"/>
  <c r="F58" i="4"/>
  <c r="F56" i="4"/>
  <c r="E54" i="4"/>
  <c r="J20" i="4"/>
  <c r="E20" i="4"/>
  <c r="F84" i="4" s="1"/>
  <c r="J19" i="4"/>
  <c r="J14" i="4"/>
  <c r="J81" i="4" s="1"/>
  <c r="E7" i="4"/>
  <c r="E75" i="4" s="1"/>
  <c r="J39" i="3"/>
  <c r="J38" i="3"/>
  <c r="AY57" i="1"/>
  <c r="J37" i="3"/>
  <c r="AX57" i="1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J83" i="3"/>
  <c r="J82" i="3"/>
  <c r="F82" i="3"/>
  <c r="F80" i="3"/>
  <c r="E78" i="3"/>
  <c r="J59" i="3"/>
  <c r="J58" i="3"/>
  <c r="F58" i="3"/>
  <c r="F56" i="3"/>
  <c r="E54" i="3"/>
  <c r="J20" i="3"/>
  <c r="E20" i="3"/>
  <c r="F83" i="3" s="1"/>
  <c r="J19" i="3"/>
  <c r="J14" i="3"/>
  <c r="J56" i="3" s="1"/>
  <c r="E7" i="3"/>
  <c r="E74" i="3"/>
  <c r="J113" i="2"/>
  <c r="J66" i="2" s="1"/>
  <c r="J39" i="2"/>
  <c r="J38" i="2"/>
  <c r="AY56" i="1"/>
  <c r="J37" i="2"/>
  <c r="AX56" i="1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45" i="2"/>
  <c r="BH145" i="2"/>
  <c r="BG145" i="2"/>
  <c r="BF145" i="2"/>
  <c r="T145" i="2"/>
  <c r="R145" i="2"/>
  <c r="P145" i="2"/>
  <c r="BI143" i="2"/>
  <c r="BH143" i="2"/>
  <c r="BG143" i="2"/>
  <c r="BF143" i="2"/>
  <c r="F36" i="2" s="1"/>
  <c r="T143" i="2"/>
  <c r="R143" i="2"/>
  <c r="P143" i="2"/>
  <c r="BI141" i="2"/>
  <c r="BH141" i="2"/>
  <c r="BG141" i="2"/>
  <c r="BF141" i="2"/>
  <c r="T141" i="2"/>
  <c r="R141" i="2"/>
  <c r="P141" i="2"/>
  <c r="BI138" i="2"/>
  <c r="BH138" i="2"/>
  <c r="F38" i="2" s="1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BI95" i="2"/>
  <c r="F39" i="2" s="1"/>
  <c r="BH95" i="2"/>
  <c r="BG95" i="2"/>
  <c r="F37" i="2" s="1"/>
  <c r="BF95" i="2"/>
  <c r="T95" i="2"/>
  <c r="R95" i="2"/>
  <c r="P95" i="2"/>
  <c r="J89" i="2"/>
  <c r="J88" i="2"/>
  <c r="F88" i="2"/>
  <c r="F86" i="2"/>
  <c r="E84" i="2"/>
  <c r="J59" i="2"/>
  <c r="J58" i="2"/>
  <c r="F58" i="2"/>
  <c r="F56" i="2"/>
  <c r="E54" i="2"/>
  <c r="J20" i="2"/>
  <c r="E20" i="2"/>
  <c r="F89" i="2" s="1"/>
  <c r="J19" i="2"/>
  <c r="J14" i="2"/>
  <c r="J86" i="2" s="1"/>
  <c r="E7" i="2"/>
  <c r="E80" i="2"/>
  <c r="L50" i="1"/>
  <c r="AM50" i="1"/>
  <c r="AM49" i="1"/>
  <c r="L49" i="1"/>
  <c r="AM47" i="1"/>
  <c r="L47" i="1"/>
  <c r="L45" i="1"/>
  <c r="L44" i="1"/>
  <c r="BK172" i="2"/>
  <c r="J99" i="2"/>
  <c r="BK156" i="3"/>
  <c r="J167" i="3"/>
  <c r="BK131" i="3"/>
  <c r="J98" i="3"/>
  <c r="J115" i="5"/>
  <c r="BK131" i="6"/>
  <c r="BK105" i="6"/>
  <c r="J91" i="7"/>
  <c r="J132" i="9"/>
  <c r="J142" i="9"/>
  <c r="J90" i="10"/>
  <c r="BK113" i="12"/>
  <c r="J104" i="13"/>
  <c r="J90" i="13"/>
  <c r="BK103" i="15"/>
  <c r="J110" i="16"/>
  <c r="BK127" i="17"/>
  <c r="J110" i="17"/>
  <c r="BK180" i="19"/>
  <c r="J113" i="20"/>
  <c r="BK142" i="20"/>
  <c r="J90" i="21"/>
  <c r="BK97" i="22"/>
  <c r="J117" i="23"/>
  <c r="BK91" i="23"/>
  <c r="J174" i="2"/>
  <c r="BK124" i="3"/>
  <c r="BK133" i="3"/>
  <c r="BK99" i="5"/>
  <c r="J106" i="6"/>
  <c r="J138" i="9"/>
  <c r="BK126" i="9"/>
  <c r="BK100" i="11"/>
  <c r="J140" i="13"/>
  <c r="J146" i="13"/>
  <c r="BK97" i="15"/>
  <c r="BK123" i="16"/>
  <c r="J111" i="17"/>
  <c r="J88" i="17"/>
  <c r="BK91" i="18"/>
  <c r="BK169" i="19"/>
  <c r="BK105" i="20"/>
  <c r="J120" i="20"/>
  <c r="J89" i="21"/>
  <c r="BK97" i="23"/>
  <c r="BK100" i="23"/>
  <c r="BK101" i="23"/>
  <c r="BK120" i="2"/>
  <c r="BK132" i="3"/>
  <c r="BK146" i="3"/>
  <c r="BK130" i="3"/>
  <c r="J132" i="3"/>
  <c r="BK99" i="3"/>
  <c r="BK107" i="5"/>
  <c r="J127" i="5"/>
  <c r="J138" i="6"/>
  <c r="BK145" i="8"/>
  <c r="BK117" i="9"/>
  <c r="J111" i="9"/>
  <c r="J100" i="11"/>
  <c r="J97" i="15"/>
  <c r="J127" i="19"/>
  <c r="BK145" i="20"/>
  <c r="BK105" i="23"/>
  <c r="J184" i="2"/>
  <c r="BK122" i="2"/>
  <c r="J114" i="3"/>
  <c r="BK145" i="3"/>
  <c r="BK122" i="5"/>
  <c r="BK115" i="6"/>
  <c r="BK120" i="8"/>
  <c r="J118" i="9"/>
  <c r="BK119" i="9"/>
  <c r="BK103" i="11"/>
  <c r="J89" i="13"/>
  <c r="BK165" i="13"/>
  <c r="J163" i="13"/>
  <c r="J90" i="14"/>
  <c r="J98" i="16"/>
  <c r="J138" i="17"/>
  <c r="J96" i="17"/>
  <c r="BK145" i="19"/>
  <c r="BK123" i="20"/>
  <c r="J139" i="20"/>
  <c r="BK88" i="21"/>
  <c r="J105" i="22"/>
  <c r="BK106" i="23"/>
  <c r="J88" i="23"/>
  <c r="J103" i="3"/>
  <c r="BK92" i="3"/>
  <c r="J118" i="6"/>
  <c r="BK129" i="6"/>
  <c r="J90" i="7"/>
  <c r="J108" i="9"/>
  <c r="BK136" i="9"/>
  <c r="J127" i="9"/>
  <c r="J141" i="12"/>
  <c r="BK157" i="13"/>
  <c r="J166" i="13"/>
  <c r="J92" i="15"/>
  <c r="BK130" i="17"/>
  <c r="J99" i="17"/>
  <c r="J140" i="17"/>
  <c r="BK114" i="19"/>
  <c r="J155" i="20"/>
  <c r="J131" i="20"/>
  <c r="BK139" i="20"/>
  <c r="J133" i="22"/>
  <c r="J122" i="23"/>
  <c r="J140" i="23"/>
  <c r="BK162" i="2"/>
  <c r="J95" i="2"/>
  <c r="J160" i="3"/>
  <c r="BK88" i="3"/>
  <c r="BK101" i="3"/>
  <c r="BK108" i="6"/>
  <c r="J133" i="6"/>
  <c r="J97" i="6"/>
  <c r="J127" i="8"/>
  <c r="BK122" i="9"/>
  <c r="J107" i="9"/>
  <c r="BK157" i="12"/>
  <c r="BK127" i="13"/>
  <c r="J89" i="14"/>
  <c r="J138" i="16"/>
  <c r="BK109" i="17"/>
  <c r="J90" i="17"/>
  <c r="J163" i="19"/>
  <c r="J123" i="20"/>
  <c r="J88" i="20"/>
  <c r="J117" i="20"/>
  <c r="J122" i="22"/>
  <c r="BK132" i="23"/>
  <c r="BK91" i="24"/>
  <c r="J129" i="3"/>
  <c r="BK125" i="6"/>
  <c r="J129" i="6"/>
  <c r="BK113" i="8"/>
  <c r="BK90" i="9"/>
  <c r="J157" i="12"/>
  <c r="BK166" i="13"/>
  <c r="J138" i="13"/>
  <c r="J94" i="14"/>
  <c r="J135" i="16"/>
  <c r="BK108" i="17"/>
  <c r="BK96" i="17"/>
  <c r="J114" i="19"/>
  <c r="J138" i="20"/>
  <c r="J125" i="20"/>
  <c r="BK91" i="20"/>
  <c r="BK90" i="21"/>
  <c r="BK134" i="23"/>
  <c r="BK148" i="23"/>
  <c r="J91" i="24"/>
  <c r="J143" i="2"/>
  <c r="AS77" i="1"/>
  <c r="BK124" i="5"/>
  <c r="J104" i="6"/>
  <c r="J136" i="6"/>
  <c r="J129" i="8"/>
  <c r="J133" i="9"/>
  <c r="J99" i="9"/>
  <c r="J111" i="11"/>
  <c r="J143" i="12"/>
  <c r="J177" i="12"/>
  <c r="BK163" i="13"/>
  <c r="J116" i="16"/>
  <c r="J123" i="17"/>
  <c r="J149" i="20"/>
  <c r="J96" i="23"/>
  <c r="J122" i="2"/>
  <c r="BK162" i="3"/>
  <c r="BK142" i="3"/>
  <c r="J109" i="3"/>
  <c r="BK90" i="4"/>
  <c r="J120" i="5"/>
  <c r="BK95" i="5"/>
  <c r="J121" i="6"/>
  <c r="BK143" i="8"/>
  <c r="J117" i="9"/>
  <c r="J121" i="9"/>
  <c r="BK105" i="11"/>
  <c r="BK153" i="12"/>
  <c r="BK161" i="13"/>
  <c r="J133" i="13"/>
  <c r="J119" i="16"/>
  <c r="BK116" i="17"/>
  <c r="BK94" i="17"/>
  <c r="J110" i="19"/>
  <c r="J91" i="20"/>
  <c r="BK90" i="20"/>
  <c r="BK122" i="22"/>
  <c r="J99" i="23"/>
  <c r="J141" i="23"/>
  <c r="BK186" i="2"/>
  <c r="J141" i="2"/>
  <c r="BK111" i="3"/>
  <c r="J162" i="3"/>
  <c r="BK97" i="3"/>
  <c r="BK104" i="6"/>
  <c r="J110" i="6"/>
  <c r="J135" i="8"/>
  <c r="BK124" i="9"/>
  <c r="J113" i="11"/>
  <c r="J139" i="13"/>
  <c r="J88" i="13"/>
  <c r="BK94" i="15"/>
  <c r="J36" i="2"/>
  <c r="J171" i="13"/>
  <c r="J115" i="17"/>
  <c r="BK95" i="17"/>
  <c r="BK129" i="20"/>
  <c r="J118" i="22"/>
  <c r="BK138" i="23"/>
  <c r="BK166" i="2"/>
  <c r="BK95" i="2"/>
  <c r="J144" i="3"/>
  <c r="BK133" i="5"/>
  <c r="BK126" i="6"/>
  <c r="J98" i="9"/>
  <c r="BK94" i="9"/>
  <c r="BK89" i="10"/>
  <c r="BK159" i="12"/>
  <c r="J148" i="13"/>
  <c r="J137" i="13"/>
  <c r="J102" i="15"/>
  <c r="J131" i="17"/>
  <c r="BK111" i="17"/>
  <c r="BK89" i="17"/>
  <c r="BK121" i="19"/>
  <c r="BK148" i="20"/>
  <c r="BK96" i="20"/>
  <c r="J146" i="22"/>
  <c r="J90" i="23"/>
  <c r="BK112" i="23"/>
  <c r="BK93" i="23"/>
  <c r="J96" i="11"/>
  <c r="BK115" i="13"/>
  <c r="BK156" i="13"/>
  <c r="BK140" i="13"/>
  <c r="BK121" i="16"/>
  <c r="J127" i="17"/>
  <c r="BK97" i="17"/>
  <c r="J91" i="18"/>
  <c r="BK154" i="20"/>
  <c r="J92" i="20"/>
  <c r="BK120" i="22"/>
  <c r="J101" i="22"/>
  <c r="J95" i="23"/>
  <c r="BK133" i="8"/>
  <c r="J106" i="9"/>
  <c r="J131" i="9"/>
  <c r="J139" i="12"/>
  <c r="J135" i="13"/>
  <c r="J98" i="15"/>
  <c r="BK106" i="16"/>
  <c r="BK144" i="17"/>
  <c r="J130" i="17"/>
  <c r="BK127" i="19"/>
  <c r="BK98" i="20"/>
  <c r="BK122" i="20"/>
  <c r="J161" i="20"/>
  <c r="J159" i="22"/>
  <c r="J101" i="23"/>
  <c r="J89" i="23"/>
  <c r="BK163" i="3"/>
  <c r="BK127" i="3"/>
  <c r="J135" i="5"/>
  <c r="BK132" i="6"/>
  <c r="BK127" i="8"/>
  <c r="BK129" i="9"/>
  <c r="BK179" i="12"/>
  <c r="BK153" i="13"/>
  <c r="BK142" i="13"/>
  <c r="BK144" i="13"/>
  <c r="J106" i="16"/>
  <c r="BK128" i="17"/>
  <c r="J134" i="17"/>
  <c r="J125" i="17"/>
  <c r="J131" i="19"/>
  <c r="BK97" i="20"/>
  <c r="J116" i="20"/>
  <c r="J115" i="20"/>
  <c r="J156" i="22"/>
  <c r="BK116" i="23"/>
  <c r="J136" i="23"/>
  <c r="BK99" i="23"/>
  <c r="BK160" i="2"/>
  <c r="BK123" i="3"/>
  <c r="J141" i="3"/>
  <c r="J126" i="3"/>
  <c r="J136" i="3"/>
  <c r="J94" i="4"/>
  <c r="J99" i="5"/>
  <c r="J115" i="6"/>
  <c r="J122" i="8"/>
  <c r="J101" i="9"/>
  <c r="J89" i="10"/>
  <c r="J137" i="12"/>
  <c r="J101" i="12"/>
  <c r="BK92" i="13"/>
  <c r="J121" i="13"/>
  <c r="BK126" i="17"/>
  <c r="J105" i="19"/>
  <c r="BK109" i="22"/>
  <c r="BK145" i="2"/>
  <c r="BK122" i="3"/>
  <c r="BK105" i="3"/>
  <c r="J91" i="3"/>
  <c r="J107" i="3"/>
  <c r="BK101" i="6"/>
  <c r="J120" i="6"/>
  <c r="J97" i="8"/>
  <c r="BK138" i="9"/>
  <c r="J116" i="9"/>
  <c r="BK106" i="9"/>
  <c r="BK93" i="11"/>
  <c r="J91" i="13"/>
  <c r="BK138" i="13"/>
  <c r="BK148" i="13"/>
  <c r="J93" i="15"/>
  <c r="BK136" i="17"/>
  <c r="J135" i="17"/>
  <c r="BK93" i="17"/>
  <c r="J147" i="19"/>
  <c r="BK144" i="20"/>
  <c r="BK102" i="20"/>
  <c r="J109" i="22"/>
  <c r="J125" i="23"/>
  <c r="BK94" i="23"/>
  <c r="BK88" i="24"/>
  <c r="J166" i="2"/>
  <c r="BK126" i="3"/>
  <c r="J146" i="3"/>
  <c r="J131" i="5"/>
  <c r="J102" i="6"/>
  <c r="BK92" i="6"/>
  <c r="BK121" i="9"/>
  <c r="BK95" i="9"/>
  <c r="J113" i="12"/>
  <c r="BK93" i="13"/>
  <c r="BK91" i="14"/>
  <c r="BK118" i="16"/>
  <c r="J119" i="17"/>
  <c r="J132" i="17"/>
  <c r="J103" i="17"/>
  <c r="BK131" i="19"/>
  <c r="BK129" i="19"/>
  <c r="BK121" i="20"/>
  <c r="J93" i="20"/>
  <c r="J109" i="20"/>
  <c r="J124" i="22"/>
  <c r="J124" i="23"/>
  <c r="J134" i="23"/>
  <c r="BK139" i="23"/>
  <c r="J89" i="24"/>
  <c r="J138" i="2"/>
  <c r="BK115" i="3"/>
  <c r="BK153" i="3"/>
  <c r="BK143" i="3"/>
  <c r="J112" i="3"/>
  <c r="BK94" i="4"/>
  <c r="J111" i="5"/>
  <c r="J113" i="6"/>
  <c r="BK107" i="6"/>
  <c r="BK109" i="8"/>
  <c r="BK145" i="9"/>
  <c r="BK141" i="9"/>
  <c r="J91" i="11"/>
  <c r="J162" i="13"/>
  <c r="BK102" i="16"/>
  <c r="BK89" i="18"/>
  <c r="J145" i="20"/>
  <c r="J131" i="23"/>
  <c r="BK131" i="23"/>
  <c r="BK174" i="2"/>
  <c r="J127" i="3"/>
  <c r="J99" i="3"/>
  <c r="J135" i="6"/>
  <c r="J101" i="6"/>
  <c r="J139" i="9"/>
  <c r="J126" i="9"/>
  <c r="BK141" i="12"/>
  <c r="J164" i="13"/>
  <c r="J92" i="13"/>
  <c r="BK95" i="15"/>
  <c r="J133" i="16"/>
  <c r="J120" i="17"/>
  <c r="J124" i="17"/>
  <c r="BK178" i="19"/>
  <c r="BK94" i="20"/>
  <c r="BK118" i="20"/>
  <c r="J131" i="22"/>
  <c r="BK141" i="23"/>
  <c r="J108" i="23"/>
  <c r="J156" i="3"/>
  <c r="J122" i="3"/>
  <c r="J122" i="5"/>
  <c r="J125" i="6"/>
  <c r="J134" i="6"/>
  <c r="BK135" i="8"/>
  <c r="J123" i="9"/>
  <c r="J92" i="9"/>
  <c r="BK88" i="10"/>
  <c r="BK137" i="12"/>
  <c r="BK133" i="13"/>
  <c r="BK151" i="13"/>
  <c r="J94" i="15"/>
  <c r="BK138" i="16"/>
  <c r="J118" i="17"/>
  <c r="J128" i="17"/>
  <c r="J178" i="19"/>
  <c r="BK95" i="20"/>
  <c r="J98" i="20"/>
  <c r="BK135" i="22"/>
  <c r="J110" i="23"/>
  <c r="J147" i="23"/>
  <c r="J160" i="2"/>
  <c r="J103" i="2"/>
  <c r="J101" i="3"/>
  <c r="J140" i="3"/>
  <c r="BK139" i="3"/>
  <c r="BK134" i="3"/>
  <c r="BK123" i="6"/>
  <c r="BK94" i="6"/>
  <c r="BK123" i="8"/>
  <c r="BK97" i="9"/>
  <c r="BK90" i="10"/>
  <c r="J175" i="12"/>
  <c r="BK88" i="13"/>
  <c r="BK164" i="13"/>
  <c r="BK92" i="15"/>
  <c r="J133" i="17"/>
  <c r="BK110" i="17"/>
  <c r="J112" i="17"/>
  <c r="BK163" i="19"/>
  <c r="BK114" i="20"/>
  <c r="J94" i="20"/>
  <c r="J130" i="23"/>
  <c r="J115" i="23"/>
  <c r="BK104" i="23"/>
  <c r="J145" i="3"/>
  <c r="J91" i="4"/>
  <c r="BK137" i="6"/>
  <c r="BK91" i="7"/>
  <c r="J110" i="9"/>
  <c r="BK112" i="9"/>
  <c r="J107" i="11"/>
  <c r="BK91" i="13"/>
  <c r="BK110" i="13"/>
  <c r="J95" i="15"/>
  <c r="J101" i="17"/>
  <c r="J109" i="17"/>
  <c r="J129" i="19"/>
  <c r="BK115" i="20"/>
  <c r="J118" i="20"/>
  <c r="J96" i="20"/>
  <c r="BK154" i="22"/>
  <c r="J137" i="23"/>
  <c r="J118" i="23"/>
  <c r="J91" i="23"/>
  <c r="J118" i="2"/>
  <c r="J154" i="3"/>
  <c r="BK155" i="3"/>
  <c r="J163" i="3"/>
  <c r="BK100" i="3"/>
  <c r="BK116" i="3"/>
  <c r="J95" i="5"/>
  <c r="BK138" i="6"/>
  <c r="J93" i="6"/>
  <c r="J143" i="8"/>
  <c r="J119" i="9"/>
  <c r="J90" i="9"/>
  <c r="BK89" i="12"/>
  <c r="J195" i="12"/>
  <c r="BK163" i="12"/>
  <c r="BK94" i="13"/>
  <c r="J93" i="17"/>
  <c r="J97" i="19"/>
  <c r="J144" i="23"/>
  <c r="J116" i="2"/>
  <c r="BK103" i="2"/>
  <c r="J105" i="3"/>
  <c r="BK148" i="3"/>
  <c r="BK141" i="3"/>
  <c r="J95" i="3"/>
  <c r="BK120" i="6"/>
  <c r="BK106" i="6"/>
  <c r="J91" i="9"/>
  <c r="BK175" i="12"/>
  <c r="BK147" i="13"/>
  <c r="J118" i="16"/>
  <c r="BK119" i="19"/>
  <c r="J114" i="20"/>
  <c r="BK144" i="23"/>
  <c r="J113" i="3"/>
  <c r="J125" i="5"/>
  <c r="BK111" i="9"/>
  <c r="BK91" i="11"/>
  <c r="BK146" i="13"/>
  <c r="BK129" i="17"/>
  <c r="BK121" i="17"/>
  <c r="J129" i="20"/>
  <c r="J127" i="20"/>
  <c r="J111" i="23"/>
  <c r="BK116" i="2"/>
  <c r="J130" i="3"/>
  <c r="BK142" i="5"/>
  <c r="BK103" i="6"/>
  <c r="BK108" i="9"/>
  <c r="J167" i="13"/>
  <c r="J154" i="20"/>
  <c r="BK189" i="2"/>
  <c r="J143" i="3"/>
  <c r="J90" i="3"/>
  <c r="BK118" i="8"/>
  <c r="BK110" i="9"/>
  <c r="J147" i="13"/>
  <c r="BK128" i="16"/>
  <c r="BK88" i="18"/>
  <c r="J128" i="20"/>
  <c r="BK118" i="23"/>
  <c r="AS55" i="1"/>
  <c r="BK93" i="9"/>
  <c r="J179" i="12"/>
  <c r="BK134" i="13"/>
  <c r="J94" i="17"/>
  <c r="J89" i="20"/>
  <c r="J119" i="20"/>
  <c r="BK120" i="23"/>
  <c r="BK95" i="23"/>
  <c r="J128" i="3"/>
  <c r="J142" i="5"/>
  <c r="BK96" i="6"/>
  <c r="J136" i="9"/>
  <c r="BK111" i="11"/>
  <c r="J127" i="13"/>
  <c r="BK102" i="17"/>
  <c r="J180" i="19"/>
  <c r="BK107" i="20"/>
  <c r="J102" i="23"/>
  <c r="BK140" i="5"/>
  <c r="J145" i="8"/>
  <c r="BK99" i="11"/>
  <c r="BK160" i="13"/>
  <c r="BK104" i="17"/>
  <c r="BK149" i="19"/>
  <c r="BK119" i="20"/>
  <c r="J105" i="20"/>
  <c r="J89" i="7"/>
  <c r="J99" i="11"/>
  <c r="J150" i="12"/>
  <c r="BK119" i="17"/>
  <c r="J133" i="19"/>
  <c r="J100" i="20"/>
  <c r="BK111" i="23"/>
  <c r="BK161" i="3"/>
  <c r="J135" i="3"/>
  <c r="J125" i="3"/>
  <c r="BK94" i="3"/>
  <c r="J90" i="4"/>
  <c r="J109" i="6"/>
  <c r="BK135" i="6"/>
  <c r="J118" i="8"/>
  <c r="BK125" i="9"/>
  <c r="BK130" i="9"/>
  <c r="J140" i="9"/>
  <c r="BK109" i="11"/>
  <c r="BK143" i="13"/>
  <c r="J134" i="13"/>
  <c r="J92" i="14"/>
  <c r="J104" i="17"/>
  <c r="J91" i="17"/>
  <c r="J149" i="19"/>
  <c r="J122" i="20"/>
  <c r="J144" i="20"/>
  <c r="J137" i="22"/>
  <c r="BK147" i="23"/>
  <c r="J103" i="23"/>
  <c r="BK90" i="24"/>
  <c r="J179" i="2"/>
  <c r="BK152" i="3"/>
  <c r="BK102" i="3"/>
  <c r="J132" i="6"/>
  <c r="BK113" i="6"/>
  <c r="J101" i="8"/>
  <c r="J109" i="9"/>
  <c r="J103" i="11"/>
  <c r="J152" i="13"/>
  <c r="J159" i="13"/>
  <c r="J128" i="16"/>
  <c r="BK134" i="17"/>
  <c r="J102" i="17"/>
  <c r="BK124" i="17"/>
  <c r="J125" i="19"/>
  <c r="BK150" i="20"/>
  <c r="J99" i="20"/>
  <c r="J113" i="22"/>
  <c r="BK118" i="22"/>
  <c r="BK117" i="23"/>
  <c r="BK90" i="23"/>
  <c r="BK135" i="23"/>
  <c r="BK143" i="2"/>
  <c r="BK167" i="3"/>
  <c r="J158" i="3"/>
  <c r="J147" i="3"/>
  <c r="J94" i="3"/>
  <c r="BK93" i="3"/>
  <c r="BK125" i="5"/>
  <c r="J103" i="6"/>
  <c r="J119" i="6"/>
  <c r="J138" i="8"/>
  <c r="J94" i="9"/>
  <c r="J122" i="9"/>
  <c r="J109" i="11"/>
  <c r="J143" i="13"/>
  <c r="J145" i="17"/>
  <c r="J132" i="20"/>
  <c r="BK103" i="20"/>
  <c r="BK146" i="22"/>
  <c r="BK89" i="23"/>
  <c r="J145" i="2"/>
  <c r="J166" i="3"/>
  <c r="J92" i="3"/>
  <c r="BK144" i="5"/>
  <c r="BK110" i="6"/>
  <c r="J131" i="8"/>
  <c r="J120" i="8"/>
  <c r="BK113" i="9"/>
  <c r="BK107" i="11"/>
  <c r="J125" i="12"/>
  <c r="BK137" i="13"/>
  <c r="J150" i="13"/>
  <c r="BK93" i="15"/>
  <c r="J89" i="17"/>
  <c r="J97" i="17"/>
  <c r="J114" i="17"/>
  <c r="BK110" i="19"/>
  <c r="BK117" i="20"/>
  <c r="J90" i="20"/>
  <c r="J107" i="20"/>
  <c r="BK105" i="22"/>
  <c r="J121" i="23"/>
  <c r="J114" i="23"/>
  <c r="BK90" i="3"/>
  <c r="BK135" i="3"/>
  <c r="BK129" i="5"/>
  <c r="J139" i="6"/>
  <c r="J95" i="6"/>
  <c r="J123" i="8"/>
  <c r="BK114" i="9"/>
  <c r="BK92" i="9"/>
  <c r="J155" i="13"/>
  <c r="J160" i="13"/>
  <c r="BK104" i="15"/>
  <c r="BK125" i="16"/>
  <c r="BK117" i="17"/>
  <c r="J92" i="17"/>
  <c r="BK125" i="19"/>
  <c r="BK167" i="19"/>
  <c r="J146" i="20"/>
  <c r="J160" i="20"/>
  <c r="J135" i="22"/>
  <c r="BK129" i="23"/>
  <c r="BK108" i="23"/>
  <c r="J100" i="23"/>
  <c r="J135" i="2"/>
  <c r="J155" i="3"/>
  <c r="BK120" i="3"/>
  <c r="J131" i="3"/>
  <c r="BK131" i="5"/>
  <c r="BK97" i="6"/>
  <c r="J108" i="6"/>
  <c r="BK97" i="8"/>
  <c r="J124" i="9"/>
  <c r="J93" i="11"/>
  <c r="J153" i="13"/>
  <c r="BK145" i="13"/>
  <c r="BK92" i="14"/>
  <c r="J102" i="16"/>
  <c r="BK113" i="17"/>
  <c r="BK120" i="17"/>
  <c r="BK172" i="19"/>
  <c r="BK141" i="20"/>
  <c r="BK100" i="20"/>
  <c r="J102" i="20"/>
  <c r="BK98" i="23"/>
  <c r="BK88" i="23"/>
  <c r="J90" i="24"/>
  <c r="BK112" i="3"/>
  <c r="J103" i="5"/>
  <c r="BK102" i="6"/>
  <c r="BK133" i="9"/>
  <c r="J113" i="9"/>
  <c r="BK139" i="12"/>
  <c r="J144" i="13"/>
  <c r="BK136" i="13"/>
  <c r="J91" i="15"/>
  <c r="BK147" i="17"/>
  <c r="J136" i="17"/>
  <c r="J90" i="18"/>
  <c r="BK116" i="20"/>
  <c r="BK131" i="20"/>
  <c r="BK109" i="20"/>
  <c r="BK124" i="22"/>
  <c r="BK122" i="23"/>
  <c r="J98" i="23"/>
  <c r="BK137" i="23"/>
  <c r="BK135" i="2"/>
  <c r="BK160" i="3"/>
  <c r="J161" i="3"/>
  <c r="J102" i="3"/>
  <c r="J100" i="3"/>
  <c r="J147" i="5"/>
  <c r="J124" i="5"/>
  <c r="J99" i="6"/>
  <c r="J109" i="8"/>
  <c r="BK118" i="9"/>
  <c r="BK148" i="12"/>
  <c r="BK125" i="12"/>
  <c r="BK150" i="12"/>
  <c r="BK105" i="15"/>
  <c r="BK98" i="17"/>
  <c r="BK89" i="20"/>
  <c r="BK140" i="23"/>
  <c r="BK164" i="2"/>
  <c r="J153" i="3"/>
  <c r="BK144" i="3"/>
  <c r="J116" i="3"/>
  <c r="BK91" i="4"/>
  <c r="BK103" i="5"/>
  <c r="J133" i="5"/>
  <c r="BK134" i="6"/>
  <c r="BK138" i="8"/>
  <c r="J158" i="13"/>
  <c r="BK101" i="15"/>
  <c r="J98" i="17"/>
  <c r="BK127" i="20"/>
  <c r="BK132" i="20"/>
  <c r="J106" i="23"/>
  <c r="AS81" i="1"/>
  <c r="J159" i="12"/>
  <c r="J99" i="15"/>
  <c r="BK115" i="17"/>
  <c r="J101" i="19"/>
  <c r="BK125" i="20"/>
  <c r="BK137" i="22"/>
  <c r="J116" i="23"/>
  <c r="BK158" i="3"/>
  <c r="BK109" i="3"/>
  <c r="J89" i="4"/>
  <c r="BK100" i="6"/>
  <c r="BK98" i="9"/>
  <c r="J163" i="12"/>
  <c r="J121" i="17"/>
  <c r="J136" i="20"/>
  <c r="J111" i="2"/>
  <c r="BK107" i="3"/>
  <c r="BK117" i="6"/>
  <c r="BK177" i="12"/>
  <c r="BK121" i="13"/>
  <c r="BK94" i="16"/>
  <c r="BK103" i="17"/>
  <c r="BK147" i="20"/>
  <c r="BK92" i="23"/>
  <c r="BK147" i="3"/>
  <c r="BK135" i="5"/>
  <c r="BK105" i="8"/>
  <c r="J104" i="9"/>
  <c r="J168" i="13"/>
  <c r="J93" i="13"/>
  <c r="J114" i="16"/>
  <c r="J122" i="17"/>
  <c r="J103" i="20"/>
  <c r="BK96" i="23"/>
  <c r="J120" i="2"/>
  <c r="J152" i="3"/>
  <c r="BK147" i="5"/>
  <c r="J92" i="6"/>
  <c r="J97" i="9"/>
  <c r="BK173" i="13"/>
  <c r="J104" i="15"/>
  <c r="BK145" i="17"/>
  <c r="J89" i="18"/>
  <c r="BK143" i="20"/>
  <c r="J123" i="3"/>
  <c r="BK99" i="6"/>
  <c r="BK122" i="8"/>
  <c r="BK134" i="9"/>
  <c r="BK150" i="13"/>
  <c r="J141" i="17"/>
  <c r="J172" i="19"/>
  <c r="J141" i="20"/>
  <c r="BK92" i="20"/>
  <c r="BK107" i="23"/>
  <c r="J172" i="2"/>
  <c r="BK136" i="3"/>
  <c r="J93" i="3"/>
  <c r="J140" i="5"/>
  <c r="J105" i="6"/>
  <c r="J93" i="9"/>
  <c r="J89" i="12"/>
  <c r="J156" i="13"/>
  <c r="BK90" i="18"/>
  <c r="BK138" i="20"/>
  <c r="BK120" i="20"/>
  <c r="BK101" i="22"/>
  <c r="BK103" i="23"/>
  <c r="J95" i="13"/>
  <c r="J91" i="14"/>
  <c r="BK135" i="16"/>
  <c r="BK123" i="17"/>
  <c r="J183" i="19"/>
  <c r="J142" i="20"/>
  <c r="J95" i="20"/>
  <c r="BK113" i="22"/>
  <c r="BK113" i="23"/>
  <c r="BK109" i="23"/>
  <c r="J189" i="2"/>
  <c r="BK118" i="2"/>
  <c r="BK114" i="3"/>
  <c r="BK125" i="3"/>
  <c r="BK119" i="6"/>
  <c r="J107" i="6"/>
  <c r="J125" i="8"/>
  <c r="BK109" i="9"/>
  <c r="BK91" i="9"/>
  <c r="BK167" i="13"/>
  <c r="BK155" i="13"/>
  <c r="J94" i="13"/>
  <c r="BK98" i="16"/>
  <c r="J144" i="17"/>
  <c r="BK141" i="17"/>
  <c r="J169" i="19"/>
  <c r="BK123" i="19"/>
  <c r="J97" i="20"/>
  <c r="J150" i="20"/>
  <c r="J97" i="22"/>
  <c r="BK102" i="23"/>
  <c r="J94" i="23"/>
  <c r="J168" i="2"/>
  <c r="J107" i="2"/>
  <c r="J96" i="3"/>
  <c r="BK91" i="3"/>
  <c r="J134" i="3"/>
  <c r="J115" i="3"/>
  <c r="BK89" i="4"/>
  <c r="J137" i="5"/>
  <c r="BK121" i="6"/>
  <c r="BK90" i="7"/>
  <c r="BK131" i="8"/>
  <c r="BK142" i="9"/>
  <c r="J112" i="9"/>
  <c r="BK143" i="12"/>
  <c r="BK114" i="16"/>
  <c r="J129" i="17"/>
  <c r="BK105" i="19"/>
  <c r="BK149" i="20"/>
  <c r="J129" i="23"/>
  <c r="J186" i="2"/>
  <c r="AS59" i="1"/>
  <c r="BK139" i="6"/>
  <c r="BK89" i="7"/>
  <c r="J130" i="9"/>
  <c r="BK132" i="9"/>
  <c r="BK96" i="11"/>
  <c r="J110" i="13"/>
  <c r="BK104" i="13"/>
  <c r="BK90" i="14"/>
  <c r="BK110" i="16"/>
  <c r="J113" i="17"/>
  <c r="BK131" i="17"/>
  <c r="J121" i="19"/>
  <c r="BK152" i="20"/>
  <c r="BK88" i="20"/>
  <c r="BK144" i="22"/>
  <c r="J107" i="23"/>
  <c r="J93" i="23"/>
  <c r="J149" i="3"/>
  <c r="BK96" i="3"/>
  <c r="BK92" i="4"/>
  <c r="BK93" i="6"/>
  <c r="J100" i="6"/>
  <c r="BK129" i="8"/>
  <c r="BK147" i="9"/>
  <c r="BK127" i="9"/>
  <c r="BK113" i="11"/>
  <c r="J181" i="12"/>
  <c r="BK139" i="13"/>
  <c r="BK94" i="14"/>
  <c r="J125" i="16"/>
  <c r="J146" i="17"/>
  <c r="J116" i="17"/>
  <c r="J167" i="19"/>
  <c r="BK97" i="19"/>
  <c r="J121" i="20"/>
  <c r="J91" i="21"/>
  <c r="J148" i="23"/>
  <c r="J113" i="23"/>
  <c r="J105" i="23"/>
  <c r="BK141" i="2"/>
  <c r="AS63" i="1"/>
  <c r="J124" i="3"/>
  <c r="BK111" i="5"/>
  <c r="BK118" i="6"/>
  <c r="J88" i="7"/>
  <c r="J141" i="9"/>
  <c r="BK101" i="9"/>
  <c r="BK195" i="12"/>
  <c r="J161" i="13"/>
  <c r="J173" i="13"/>
  <c r="BK135" i="13"/>
  <c r="BK133" i="16"/>
  <c r="J126" i="17"/>
  <c r="BK90" i="17"/>
  <c r="BK99" i="17"/>
  <c r="BK101" i="19"/>
  <c r="J158" i="20"/>
  <c r="J124" i="20"/>
  <c r="BK159" i="22"/>
  <c r="BK114" i="23"/>
  <c r="BK121" i="23"/>
  <c r="BK108" i="3"/>
  <c r="J120" i="3"/>
  <c r="J111" i="6"/>
  <c r="J98" i="6"/>
  <c r="BK116" i="9"/>
  <c r="BK91" i="10"/>
  <c r="BK168" i="13"/>
  <c r="BK90" i="13"/>
  <c r="BK102" i="15"/>
  <c r="J121" i="16"/>
  <c r="BK118" i="17"/>
  <c r="BK91" i="17"/>
  <c r="J165" i="19"/>
  <c r="BK160" i="20"/>
  <c r="BK128" i="20"/>
  <c r="BK99" i="20"/>
  <c r="J137" i="20"/>
  <c r="J154" i="22"/>
  <c r="J135" i="23"/>
  <c r="J112" i="23"/>
  <c r="BK99" i="2"/>
  <c r="J121" i="3"/>
  <c r="J142" i="3"/>
  <c r="BK128" i="3"/>
  <c r="J92" i="4"/>
  <c r="J107" i="5"/>
  <c r="BK95" i="6"/>
  <c r="J113" i="8"/>
  <c r="J95" i="9"/>
  <c r="BK123" i="9"/>
  <c r="BK102" i="11"/>
  <c r="J161" i="12"/>
  <c r="J148" i="12"/>
  <c r="J136" i="13"/>
  <c r="BK119" i="16"/>
  <c r="BK122" i="17"/>
  <c r="BK137" i="20"/>
  <c r="J144" i="22"/>
  <c r="J109" i="23"/>
  <c r="BK138" i="2"/>
  <c r="AS68" i="1"/>
  <c r="BK140" i="3"/>
  <c r="BK137" i="5"/>
  <c r="BK127" i="5"/>
  <c r="BK120" i="5"/>
  <c r="BK98" i="6"/>
  <c r="BK114" i="6"/>
  <c r="J133" i="8"/>
  <c r="BK107" i="9"/>
  <c r="J114" i="9"/>
  <c r="J105" i="11"/>
  <c r="BK101" i="12"/>
  <c r="J151" i="13"/>
  <c r="BK162" i="13"/>
  <c r="BK99" i="15"/>
  <c r="J147" i="17"/>
  <c r="J108" i="17"/>
  <c r="J88" i="18"/>
  <c r="BK165" i="19"/>
  <c r="BK113" i="20"/>
  <c r="BK146" i="20"/>
  <c r="J120" i="22"/>
  <c r="BK133" i="23"/>
  <c r="BK125" i="23"/>
  <c r="BK184" i="2"/>
  <c r="J97" i="3"/>
  <c r="BK166" i="3"/>
  <c r="J111" i="3"/>
  <c r="BK136" i="6"/>
  <c r="BK88" i="7"/>
  <c r="BK140" i="9"/>
  <c r="J88" i="10"/>
  <c r="J157" i="13"/>
  <c r="BK159" i="13"/>
  <c r="J105" i="15"/>
  <c r="BK116" i="16"/>
  <c r="BK88" i="17"/>
  <c r="BK146" i="17"/>
  <c r="BK183" i="19"/>
  <c r="J152" i="20"/>
  <c r="BK140" i="20"/>
  <c r="BK161" i="20"/>
  <c r="BK133" i="22"/>
  <c r="J139" i="23"/>
  <c r="J120" i="23"/>
  <c r="BK110" i="23"/>
  <c r="J162" i="2"/>
  <c r="AS73" i="1"/>
  <c r="BK95" i="3"/>
  <c r="J129" i="5"/>
  <c r="J131" i="6"/>
  <c r="BK133" i="6"/>
  <c r="BK125" i="8"/>
  <c r="J125" i="9"/>
  <c r="J91" i="10"/>
  <c r="J94" i="11"/>
  <c r="BK89" i="14"/>
  <c r="BK133" i="17"/>
  <c r="BK93" i="20"/>
  <c r="BK89" i="21"/>
  <c r="J97" i="23"/>
  <c r="BK179" i="2"/>
  <c r="J88" i="3"/>
  <c r="BK149" i="3"/>
  <c r="J144" i="5"/>
  <c r="J126" i="6"/>
  <c r="BK131" i="9"/>
  <c r="J145" i="9"/>
  <c r="BK97" i="11"/>
  <c r="J141" i="13"/>
  <c r="BK171" i="13"/>
  <c r="J142" i="13"/>
  <c r="BK98" i="15"/>
  <c r="BK138" i="17"/>
  <c r="J117" i="17"/>
  <c r="BK92" i="17"/>
  <c r="BK133" i="19"/>
  <c r="J111" i="20"/>
  <c r="BK131" i="22"/>
  <c r="BK136" i="23"/>
  <c r="J133" i="23"/>
  <c r="BK89" i="24"/>
  <c r="BK103" i="3"/>
  <c r="J139" i="3"/>
  <c r="J114" i="6"/>
  <c r="J94" i="6"/>
  <c r="BK109" i="6"/>
  <c r="J148" i="8"/>
  <c r="J129" i="9"/>
  <c r="BK99" i="9"/>
  <c r="BK94" i="11"/>
  <c r="J165" i="13"/>
  <c r="J115" i="13"/>
  <c r="J103" i="15"/>
  <c r="BK140" i="17"/>
  <c r="BK132" i="17"/>
  <c r="J95" i="17"/>
  <c r="BK147" i="19"/>
  <c r="BK124" i="20"/>
  <c r="BK158" i="20"/>
  <c r="BK149" i="22"/>
  <c r="BK156" i="22"/>
  <c r="BK115" i="23"/>
  <c r="BK168" i="2"/>
  <c r="BK111" i="2"/>
  <c r="BK113" i="3"/>
  <c r="BK154" i="3"/>
  <c r="BK129" i="3"/>
  <c r="BK89" i="3"/>
  <c r="J96" i="6"/>
  <c r="BK111" i="6"/>
  <c r="BK101" i="8"/>
  <c r="BK139" i="9"/>
  <c r="BK104" i="9"/>
  <c r="J97" i="11"/>
  <c r="BK152" i="13"/>
  <c r="BK141" i="13"/>
  <c r="BK158" i="13"/>
  <c r="J123" i="16"/>
  <c r="BK125" i="17"/>
  <c r="BK112" i="17"/>
  <c r="J123" i="19"/>
  <c r="J148" i="20"/>
  <c r="J143" i="20"/>
  <c r="BK91" i="21"/>
  <c r="J92" i="23"/>
  <c r="BK124" i="23"/>
  <c r="J138" i="23"/>
  <c r="J148" i="3"/>
  <c r="BK121" i="3"/>
  <c r="J123" i="6"/>
  <c r="J105" i="8"/>
  <c r="J134" i="9"/>
  <c r="J115" i="9"/>
  <c r="J102" i="11"/>
  <c r="BK95" i="13"/>
  <c r="BK89" i="13"/>
  <c r="J101" i="15"/>
  <c r="J94" i="16"/>
  <c r="BK135" i="17"/>
  <c r="BK101" i="17"/>
  <c r="J145" i="19"/>
  <c r="J147" i="20"/>
  <c r="J140" i="20"/>
  <c r="BK111" i="20"/>
  <c r="BK155" i="20"/>
  <c r="J149" i="22"/>
  <c r="J104" i="23"/>
  <c r="BK130" i="23"/>
  <c r="J164" i="2"/>
  <c r="BK107" i="2"/>
  <c r="J108" i="3"/>
  <c r="J89" i="3"/>
  <c r="J133" i="3"/>
  <c r="BK98" i="3"/>
  <c r="BK115" i="5"/>
  <c r="J117" i="6"/>
  <c r="J137" i="6"/>
  <c r="BK148" i="8"/>
  <c r="J147" i="9"/>
  <c r="BK115" i="9"/>
  <c r="BK181" i="12"/>
  <c r="J153" i="12"/>
  <c r="BK161" i="12"/>
  <c r="J145" i="13"/>
  <c r="BK91" i="15"/>
  <c r="BK114" i="17"/>
  <c r="J119" i="19"/>
  <c r="BK136" i="20"/>
  <c r="J88" i="21"/>
  <c r="J132" i="23"/>
  <c r="J88" i="24"/>
  <c r="T88" i="14" l="1"/>
  <c r="T87" i="14" s="1"/>
  <c r="R88" i="14"/>
  <c r="R87" i="14" s="1"/>
  <c r="T119" i="2"/>
  <c r="P119" i="5"/>
  <c r="T123" i="5"/>
  <c r="BK91" i="6"/>
  <c r="J91" i="6" s="1"/>
  <c r="J66" i="6" s="1"/>
  <c r="P87" i="7"/>
  <c r="P86" i="7"/>
  <c r="AU62" i="1" s="1"/>
  <c r="R96" i="8"/>
  <c r="R94" i="8"/>
  <c r="R117" i="8"/>
  <c r="P137" i="8"/>
  <c r="R89" i="9"/>
  <c r="R87" i="9"/>
  <c r="BK87" i="10"/>
  <c r="BK86" i="10" s="1"/>
  <c r="J86" i="10" s="1"/>
  <c r="P90" i="11"/>
  <c r="BK156" i="12"/>
  <c r="J156" i="12" s="1"/>
  <c r="J65" i="12" s="1"/>
  <c r="T156" i="12"/>
  <c r="R87" i="13"/>
  <c r="R86" i="13"/>
  <c r="BK90" i="15"/>
  <c r="J90" i="15" s="1"/>
  <c r="J65" i="15" s="1"/>
  <c r="P113" i="16"/>
  <c r="BK117" i="16"/>
  <c r="BK112" i="16" s="1"/>
  <c r="J112" i="16" s="1"/>
  <c r="J66" i="16" s="1"/>
  <c r="J117" i="16"/>
  <c r="J68" i="16"/>
  <c r="T87" i="18"/>
  <c r="T86" i="18"/>
  <c r="R96" i="19"/>
  <c r="R94" i="19"/>
  <c r="P118" i="19"/>
  <c r="T118" i="19"/>
  <c r="P171" i="19"/>
  <c r="T87" i="20"/>
  <c r="T86" i="20" s="1"/>
  <c r="R96" i="22"/>
  <c r="R94" i="22"/>
  <c r="R121" i="22"/>
  <c r="R116" i="22" s="1"/>
  <c r="P94" i="2"/>
  <c r="P93" i="2"/>
  <c r="P115" i="2"/>
  <c r="R178" i="2"/>
  <c r="R87" i="3"/>
  <c r="R86" i="3" s="1"/>
  <c r="P88" i="4"/>
  <c r="P87" i="4"/>
  <c r="AU58" i="1" s="1"/>
  <c r="P98" i="5"/>
  <c r="P97" i="5"/>
  <c r="R139" i="5"/>
  <c r="P96" i="8"/>
  <c r="P94" i="8"/>
  <c r="BK117" i="8"/>
  <c r="J117" i="8"/>
  <c r="J69" i="8"/>
  <c r="R121" i="8"/>
  <c r="T87" i="10"/>
  <c r="T86" i="10"/>
  <c r="BK90" i="11"/>
  <c r="R106" i="11"/>
  <c r="R160" i="12"/>
  <c r="R100" i="15"/>
  <c r="R93" i="16"/>
  <c r="R92" i="16"/>
  <c r="R127" i="16"/>
  <c r="R122" i="19"/>
  <c r="BK87" i="21"/>
  <c r="J87" i="21" s="1"/>
  <c r="J64" i="21" s="1"/>
  <c r="P117" i="22"/>
  <c r="T148" i="22"/>
  <c r="T94" i="2"/>
  <c r="T93" i="2"/>
  <c r="R115" i="2"/>
  <c r="T115" i="2"/>
  <c r="BK178" i="2"/>
  <c r="J178" i="2"/>
  <c r="J70" i="2"/>
  <c r="T91" i="6"/>
  <c r="T88" i="6" s="1"/>
  <c r="T87" i="7"/>
  <c r="T86" i="7"/>
  <c r="BK121" i="8"/>
  <c r="J121" i="8"/>
  <c r="J70" i="8"/>
  <c r="T137" i="8"/>
  <c r="BK89" i="9"/>
  <c r="J89" i="9" s="1"/>
  <c r="J65" i="9" s="1"/>
  <c r="R87" i="10"/>
  <c r="R86" i="10"/>
  <c r="BK106" i="11"/>
  <c r="J106" i="11" s="1"/>
  <c r="J66" i="11" s="1"/>
  <c r="P160" i="12"/>
  <c r="T90" i="15"/>
  <c r="T89" i="15"/>
  <c r="BK93" i="16"/>
  <c r="J93" i="16" s="1"/>
  <c r="J65" i="16" s="1"/>
  <c r="T127" i="16"/>
  <c r="BK87" i="17"/>
  <c r="J87" i="17"/>
  <c r="J64" i="17" s="1"/>
  <c r="R87" i="18"/>
  <c r="R86" i="18"/>
  <c r="P96" i="19"/>
  <c r="P94" i="19"/>
  <c r="R171" i="19"/>
  <c r="T87" i="21"/>
  <c r="T86" i="21" s="1"/>
  <c r="T117" i="22"/>
  <c r="BK94" i="2"/>
  <c r="BK93" i="2"/>
  <c r="J93" i="2"/>
  <c r="J64" i="2" s="1"/>
  <c r="BK115" i="2"/>
  <c r="J115" i="2"/>
  <c r="J68" i="2" s="1"/>
  <c r="T178" i="2"/>
  <c r="R88" i="4"/>
  <c r="R87" i="4"/>
  <c r="BK119" i="5"/>
  <c r="J119" i="5" s="1"/>
  <c r="J69" i="5" s="1"/>
  <c r="R123" i="5"/>
  <c r="BK87" i="7"/>
  <c r="J87" i="7" s="1"/>
  <c r="J64" i="7" s="1"/>
  <c r="T96" i="8"/>
  <c r="T94" i="8" s="1"/>
  <c r="P117" i="8"/>
  <c r="T121" i="8"/>
  <c r="T116" i="8" s="1"/>
  <c r="T106" i="11"/>
  <c r="T89" i="11" s="1"/>
  <c r="T88" i="11" s="1"/>
  <c r="T160" i="12"/>
  <c r="T155" i="12" s="1"/>
  <c r="T88" i="12" s="1"/>
  <c r="BK87" i="13"/>
  <c r="J87" i="13"/>
  <c r="J64" i="13" s="1"/>
  <c r="T100" i="15"/>
  <c r="T113" i="16"/>
  <c r="P117" i="16"/>
  <c r="P87" i="18"/>
  <c r="P86" i="18"/>
  <c r="AU76" i="1"/>
  <c r="BK96" i="19"/>
  <c r="J96" i="19" s="1"/>
  <c r="J66" i="19" s="1"/>
  <c r="T171" i="19"/>
  <c r="BK87" i="20"/>
  <c r="J87" i="20" s="1"/>
  <c r="J64" i="20" s="1"/>
  <c r="T96" i="22"/>
  <c r="T94" i="22" s="1"/>
  <c r="P148" i="22"/>
  <c r="BK87" i="23"/>
  <c r="J87" i="23"/>
  <c r="J64" i="23" s="1"/>
  <c r="BK119" i="2"/>
  <c r="J119" i="2"/>
  <c r="J69" i="2"/>
  <c r="BK88" i="4"/>
  <c r="J88" i="4" s="1"/>
  <c r="J64" i="4" s="1"/>
  <c r="BK98" i="5"/>
  <c r="J98" i="5" s="1"/>
  <c r="J66" i="5" s="1"/>
  <c r="T119" i="5"/>
  <c r="BK139" i="5"/>
  <c r="J139" i="5" s="1"/>
  <c r="J71" i="5" s="1"/>
  <c r="P91" i="6"/>
  <c r="P88" i="6"/>
  <c r="AU61" i="1"/>
  <c r="BK96" i="8"/>
  <c r="J96" i="8" s="1"/>
  <c r="J66" i="8" s="1"/>
  <c r="T117" i="8"/>
  <c r="BK137" i="8"/>
  <c r="J137" i="8"/>
  <c r="J71" i="8" s="1"/>
  <c r="P106" i="11"/>
  <c r="R156" i="12"/>
  <c r="P87" i="13"/>
  <c r="P86" i="13"/>
  <c r="AU70" i="1" s="1"/>
  <c r="P90" i="15"/>
  <c r="P89" i="15"/>
  <c r="BK113" i="16"/>
  <c r="J113" i="16"/>
  <c r="J67" i="16"/>
  <c r="R117" i="16"/>
  <c r="R112" i="16" s="1"/>
  <c r="T87" i="17"/>
  <c r="T86" i="17" s="1"/>
  <c r="BK122" i="19"/>
  <c r="J122" i="19"/>
  <c r="J70" i="19"/>
  <c r="BK96" i="22"/>
  <c r="J96" i="22" s="1"/>
  <c r="J66" i="22" s="1"/>
  <c r="R117" i="22"/>
  <c r="BK148" i="22"/>
  <c r="J148" i="22"/>
  <c r="J71" i="22" s="1"/>
  <c r="T87" i="23"/>
  <c r="T86" i="23"/>
  <c r="BK87" i="24"/>
  <c r="J87" i="24"/>
  <c r="J64" i="24" s="1"/>
  <c r="P119" i="2"/>
  <c r="P114" i="2"/>
  <c r="T87" i="3"/>
  <c r="T86" i="3"/>
  <c r="P123" i="5"/>
  <c r="P118" i="5"/>
  <c r="R90" i="15"/>
  <c r="R89" i="15" s="1"/>
  <c r="R88" i="15" s="1"/>
  <c r="R113" i="16"/>
  <c r="BK127" i="16"/>
  <c r="J127" i="16" s="1"/>
  <c r="J69" i="16" s="1"/>
  <c r="R87" i="17"/>
  <c r="R86" i="17"/>
  <c r="T96" i="19"/>
  <c r="T94" i="19"/>
  <c r="BK118" i="19"/>
  <c r="J118" i="19" s="1"/>
  <c r="J69" i="19" s="1"/>
  <c r="R118" i="19"/>
  <c r="R117" i="19"/>
  <c r="BK171" i="19"/>
  <c r="J171" i="19" s="1"/>
  <c r="J71" i="19" s="1"/>
  <c r="R87" i="20"/>
  <c r="R86" i="20"/>
  <c r="BK121" i="22"/>
  <c r="J121" i="22"/>
  <c r="J70" i="22" s="1"/>
  <c r="R148" i="22"/>
  <c r="P87" i="23"/>
  <c r="P86" i="23"/>
  <c r="AU83" i="1"/>
  <c r="R87" i="24"/>
  <c r="R86" i="24" s="1"/>
  <c r="R94" i="2"/>
  <c r="R93" i="2" s="1"/>
  <c r="P178" i="2"/>
  <c r="BK87" i="3"/>
  <c r="J87" i="3" s="1"/>
  <c r="J64" i="3" s="1"/>
  <c r="BK86" i="3"/>
  <c r="J86" i="3" s="1"/>
  <c r="T88" i="4"/>
  <c r="T87" i="4"/>
  <c r="T98" i="5"/>
  <c r="T97" i="5"/>
  <c r="R119" i="5"/>
  <c r="R118" i="5" s="1"/>
  <c r="T139" i="5"/>
  <c r="T89" i="9"/>
  <c r="T87" i="9"/>
  <c r="R90" i="11"/>
  <c r="R89" i="11"/>
  <c r="R88" i="11" s="1"/>
  <c r="P156" i="12"/>
  <c r="P100" i="15"/>
  <c r="P93" i="16"/>
  <c r="P92" i="16"/>
  <c r="T117" i="16"/>
  <c r="P87" i="17"/>
  <c r="P86" i="17"/>
  <c r="AU75" i="1" s="1"/>
  <c r="T122" i="19"/>
  <c r="T117" i="19"/>
  <c r="P87" i="20"/>
  <c r="P86" i="20" s="1"/>
  <c r="AU79" i="1" s="1"/>
  <c r="R87" i="21"/>
  <c r="R86" i="21"/>
  <c r="BK117" i="22"/>
  <c r="BK116" i="22" s="1"/>
  <c r="J116" i="22" s="1"/>
  <c r="J68" i="22" s="1"/>
  <c r="P121" i="22"/>
  <c r="R87" i="23"/>
  <c r="R86" i="23"/>
  <c r="T87" i="24"/>
  <c r="T86" i="24" s="1"/>
  <c r="R119" i="2"/>
  <c r="P87" i="3"/>
  <c r="P86" i="3"/>
  <c r="AU57" i="1"/>
  <c r="R98" i="5"/>
  <c r="R97" i="5" s="1"/>
  <c r="BK123" i="5"/>
  <c r="BK118" i="5"/>
  <c r="J118" i="5"/>
  <c r="J68" i="5"/>
  <c r="P139" i="5"/>
  <c r="R91" i="6"/>
  <c r="R88" i="6"/>
  <c r="R87" i="7"/>
  <c r="R86" i="7"/>
  <c r="P121" i="8"/>
  <c r="R137" i="8"/>
  <c r="P89" i="9"/>
  <c r="P87" i="9" s="1"/>
  <c r="AU65" i="1" s="1"/>
  <c r="P87" i="10"/>
  <c r="P86" i="10"/>
  <c r="AU66" i="1" s="1"/>
  <c r="T90" i="11"/>
  <c r="BK160" i="12"/>
  <c r="J160" i="12" s="1"/>
  <c r="J66" i="12" s="1"/>
  <c r="T87" i="13"/>
  <c r="T86" i="13" s="1"/>
  <c r="BK100" i="15"/>
  <c r="J100" i="15"/>
  <c r="J66" i="15"/>
  <c r="T93" i="16"/>
  <c r="T92" i="16" s="1"/>
  <c r="P127" i="16"/>
  <c r="BK87" i="18"/>
  <c r="J87" i="18"/>
  <c r="J64" i="18" s="1"/>
  <c r="P122" i="19"/>
  <c r="P87" i="21"/>
  <c r="P86" i="21" s="1"/>
  <c r="AU80" i="1" s="1"/>
  <c r="P96" i="22"/>
  <c r="P94" i="22"/>
  <c r="T121" i="22"/>
  <c r="P87" i="24"/>
  <c r="P86" i="24"/>
  <c r="AU84" i="1"/>
  <c r="BK94" i="5"/>
  <c r="BK93" i="14"/>
  <c r="J93" i="14"/>
  <c r="J65" i="14"/>
  <c r="BK93" i="4"/>
  <c r="J93" i="4"/>
  <c r="J65" i="4"/>
  <c r="BK86" i="23"/>
  <c r="J86" i="23" s="1"/>
  <c r="J63" i="23" s="1"/>
  <c r="E50" i="24"/>
  <c r="J56" i="24"/>
  <c r="F83" i="24"/>
  <c r="BE88" i="24"/>
  <c r="BE89" i="24"/>
  <c r="BE90" i="24"/>
  <c r="BE91" i="24"/>
  <c r="J56" i="23"/>
  <c r="BE91" i="23"/>
  <c r="BE136" i="23"/>
  <c r="BE90" i="23"/>
  <c r="BE97" i="23"/>
  <c r="BE100" i="23"/>
  <c r="BE102" i="23"/>
  <c r="BE103" i="23"/>
  <c r="BE109" i="23"/>
  <c r="BE111" i="23"/>
  <c r="BE135" i="23"/>
  <c r="BE139" i="23"/>
  <c r="J117" i="22"/>
  <c r="J69" i="22"/>
  <c r="F83" i="23"/>
  <c r="BE88" i="23"/>
  <c r="BE89" i="23"/>
  <c r="BE92" i="23"/>
  <c r="BE104" i="23"/>
  <c r="BE105" i="23"/>
  <c r="BE106" i="23"/>
  <c r="BE107" i="23"/>
  <c r="BE110" i="23"/>
  <c r="BE112" i="23"/>
  <c r="BE114" i="23"/>
  <c r="BE129" i="23"/>
  <c r="BE137" i="23"/>
  <c r="BE141" i="23"/>
  <c r="E74" i="23"/>
  <c r="BE96" i="23"/>
  <c r="BE98" i="23"/>
  <c r="BE101" i="23"/>
  <c r="BE115" i="23"/>
  <c r="BE95" i="23"/>
  <c r="BE99" i="23"/>
  <c r="BE108" i="23"/>
  <c r="BE113" i="23"/>
  <c r="BE116" i="23"/>
  <c r="BE117" i="23"/>
  <c r="BE118" i="23"/>
  <c r="BE120" i="23"/>
  <c r="BE121" i="23"/>
  <c r="BE122" i="23"/>
  <c r="BE124" i="23"/>
  <c r="BE125" i="23"/>
  <c r="BE130" i="23"/>
  <c r="BE131" i="23"/>
  <c r="BE132" i="23"/>
  <c r="BE133" i="23"/>
  <c r="BE134" i="23"/>
  <c r="BE138" i="23"/>
  <c r="BE140" i="23"/>
  <c r="BE144" i="23"/>
  <c r="BE147" i="23"/>
  <c r="BE148" i="23"/>
  <c r="BK94" i="22"/>
  <c r="BK93" i="22" s="1"/>
  <c r="J93" i="22" s="1"/>
  <c r="J32" i="22" s="1"/>
  <c r="BE93" i="23"/>
  <c r="BE94" i="23"/>
  <c r="J87" i="22"/>
  <c r="BE120" i="22"/>
  <c r="BE124" i="22"/>
  <c r="BE133" i="22"/>
  <c r="BE144" i="22"/>
  <c r="E50" i="22"/>
  <c r="F59" i="22"/>
  <c r="BE137" i="22"/>
  <c r="BK86" i="21"/>
  <c r="J86" i="21" s="1"/>
  <c r="J63" i="21" s="1"/>
  <c r="BE97" i="22"/>
  <c r="BE105" i="22"/>
  <c r="BE159" i="22"/>
  <c r="BE135" i="22"/>
  <c r="BE101" i="22"/>
  <c r="BE109" i="22"/>
  <c r="BE113" i="22"/>
  <c r="BE118" i="22"/>
  <c r="BE122" i="22"/>
  <c r="BE146" i="22"/>
  <c r="BE149" i="22"/>
  <c r="BE154" i="22"/>
  <c r="BE156" i="22"/>
  <c r="BE131" i="22"/>
  <c r="E74" i="21"/>
  <c r="J80" i="21"/>
  <c r="BE88" i="21"/>
  <c r="BK86" i="20"/>
  <c r="J86" i="20"/>
  <c r="J63" i="20"/>
  <c r="F83" i="21"/>
  <c r="BE89" i="21"/>
  <c r="BE90" i="21"/>
  <c r="BE91" i="21"/>
  <c r="BK117" i="19"/>
  <c r="J117" i="19"/>
  <c r="J68" i="19"/>
  <c r="E50" i="20"/>
  <c r="BE95" i="20"/>
  <c r="BE100" i="20"/>
  <c r="BE105" i="20"/>
  <c r="BE113" i="20"/>
  <c r="BE116" i="20"/>
  <c r="BE120" i="20"/>
  <c r="BE124" i="20"/>
  <c r="BE138" i="20"/>
  <c r="BE152" i="20"/>
  <c r="BE154" i="20"/>
  <c r="BE158" i="20"/>
  <c r="BE160" i="20"/>
  <c r="BE161" i="20"/>
  <c r="F59" i="20"/>
  <c r="BE89" i="20"/>
  <c r="BE98" i="20"/>
  <c r="BE99" i="20"/>
  <c r="BE147" i="20"/>
  <c r="BK94" i="19"/>
  <c r="J94" i="19"/>
  <c r="J64" i="19" s="1"/>
  <c r="BE94" i="20"/>
  <c r="BE107" i="20"/>
  <c r="BE119" i="20"/>
  <c r="BE122" i="20"/>
  <c r="BE127" i="20"/>
  <c r="BE139" i="20"/>
  <c r="BE143" i="20"/>
  <c r="BE148" i="20"/>
  <c r="BE155" i="20"/>
  <c r="BE88" i="20"/>
  <c r="BE90" i="20"/>
  <c r="BE92" i="20"/>
  <c r="BE93" i="20"/>
  <c r="BE97" i="20"/>
  <c r="BE129" i="20"/>
  <c r="BE109" i="20"/>
  <c r="BE117" i="20"/>
  <c r="BE123" i="20"/>
  <c r="J80" i="20"/>
  <c r="BE91" i="20"/>
  <c r="BE102" i="20"/>
  <c r="BE114" i="20"/>
  <c r="BE118" i="20"/>
  <c r="BE128" i="20"/>
  <c r="BE132" i="20"/>
  <c r="BE136" i="20"/>
  <c r="BE142" i="20"/>
  <c r="BE145" i="20"/>
  <c r="BE103" i="20"/>
  <c r="BE111" i="20"/>
  <c r="BE115" i="20"/>
  <c r="BE125" i="20"/>
  <c r="BE137" i="20"/>
  <c r="BE140" i="20"/>
  <c r="BE146" i="20"/>
  <c r="BE149" i="20"/>
  <c r="BE150" i="20"/>
  <c r="BE96" i="20"/>
  <c r="BE121" i="20"/>
  <c r="BE131" i="20"/>
  <c r="BE141" i="20"/>
  <c r="BE144" i="20"/>
  <c r="BE105" i="19"/>
  <c r="BE119" i="19"/>
  <c r="F59" i="19"/>
  <c r="BE129" i="19"/>
  <c r="BE149" i="19"/>
  <c r="BE163" i="19"/>
  <c r="BK86" i="18"/>
  <c r="J86" i="18"/>
  <c r="J63" i="18"/>
  <c r="E81" i="19"/>
  <c r="BE97" i="19"/>
  <c r="BE110" i="19"/>
  <c r="BE123" i="19"/>
  <c r="BE125" i="19"/>
  <c r="BE127" i="19"/>
  <c r="BE145" i="19"/>
  <c r="BE165" i="19"/>
  <c r="BE167" i="19"/>
  <c r="BE169" i="19"/>
  <c r="BE180" i="19"/>
  <c r="BE183" i="19"/>
  <c r="J56" i="19"/>
  <c r="BE131" i="19"/>
  <c r="BE147" i="19"/>
  <c r="BE101" i="19"/>
  <c r="BE114" i="19"/>
  <c r="BE133" i="19"/>
  <c r="BE178" i="19"/>
  <c r="BE121" i="19"/>
  <c r="BE172" i="19"/>
  <c r="E50" i="18"/>
  <c r="BE89" i="18"/>
  <c r="J56" i="18"/>
  <c r="F83" i="18"/>
  <c r="BK86" i="17"/>
  <c r="J86" i="17"/>
  <c r="BE91" i="18"/>
  <c r="BE88" i="18"/>
  <c r="BE90" i="18"/>
  <c r="J56" i="17"/>
  <c r="E74" i="17"/>
  <c r="BE90" i="17"/>
  <c r="BE97" i="17"/>
  <c r="BE98" i="17"/>
  <c r="BE108" i="17"/>
  <c r="BE114" i="17"/>
  <c r="BE115" i="17"/>
  <c r="BE118" i="17"/>
  <c r="BE104" i="17"/>
  <c r="BE144" i="17"/>
  <c r="F83" i="17"/>
  <c r="BE88" i="17"/>
  <c r="BE94" i="17"/>
  <c r="BE96" i="17"/>
  <c r="BE111" i="17"/>
  <c r="BE125" i="17"/>
  <c r="BE128" i="17"/>
  <c r="BE129" i="17"/>
  <c r="BE141" i="17"/>
  <c r="BE113" i="17"/>
  <c r="BE117" i="17"/>
  <c r="BE130" i="17"/>
  <c r="BE131" i="17"/>
  <c r="BE91" i="17"/>
  <c r="BE101" i="17"/>
  <c r="BE102" i="17"/>
  <c r="BE123" i="17"/>
  <c r="BE126" i="17"/>
  <c r="BE135" i="17"/>
  <c r="BE138" i="17"/>
  <c r="BE103" i="17"/>
  <c r="BE109" i="17"/>
  <c r="BE119" i="17"/>
  <c r="BE122" i="17"/>
  <c r="BE127" i="17"/>
  <c r="BE140" i="17"/>
  <c r="BE145" i="17"/>
  <c r="BE146" i="17"/>
  <c r="BE147" i="17"/>
  <c r="BE92" i="17"/>
  <c r="BE93" i="17"/>
  <c r="BE112" i="17"/>
  <c r="BE124" i="17"/>
  <c r="BE133" i="17"/>
  <c r="BE89" i="17"/>
  <c r="BE95" i="17"/>
  <c r="BE99" i="17"/>
  <c r="BE110" i="17"/>
  <c r="BE116" i="17"/>
  <c r="BE120" i="17"/>
  <c r="BE121" i="17"/>
  <c r="BE132" i="17"/>
  <c r="BE134" i="17"/>
  <c r="BE136" i="17"/>
  <c r="J56" i="16"/>
  <c r="BE106" i="16"/>
  <c r="BE94" i="16"/>
  <c r="E79" i="16"/>
  <c r="BE102" i="16"/>
  <c r="BK89" i="15"/>
  <c r="J89" i="15" s="1"/>
  <c r="J64" i="15" s="1"/>
  <c r="F88" i="16"/>
  <c r="BE114" i="16"/>
  <c r="BE116" i="16"/>
  <c r="BE118" i="16"/>
  <c r="BE128" i="16"/>
  <c r="BE133" i="16"/>
  <c r="BE119" i="16"/>
  <c r="BE125" i="16"/>
  <c r="BE135" i="16"/>
  <c r="BE138" i="16"/>
  <c r="BE98" i="16"/>
  <c r="BE110" i="16"/>
  <c r="BE121" i="16"/>
  <c r="BE123" i="16"/>
  <c r="J56" i="15"/>
  <c r="F85" i="15"/>
  <c r="E76" i="15"/>
  <c r="BE95" i="15"/>
  <c r="BE99" i="15"/>
  <c r="BE102" i="15"/>
  <c r="BE103" i="15"/>
  <c r="BE105" i="15"/>
  <c r="BE92" i="15"/>
  <c r="BE97" i="15"/>
  <c r="BE91" i="15"/>
  <c r="BE93" i="15"/>
  <c r="BE101" i="15"/>
  <c r="BE104" i="15"/>
  <c r="BE94" i="15"/>
  <c r="BE98" i="15"/>
  <c r="E50" i="14"/>
  <c r="J56" i="14"/>
  <c r="BE92" i="14"/>
  <c r="F84" i="14"/>
  <c r="BE90" i="14"/>
  <c r="BE91" i="14"/>
  <c r="BE94" i="14"/>
  <c r="BK86" i="13"/>
  <c r="J86" i="13" s="1"/>
  <c r="J63" i="13" s="1"/>
  <c r="BE89" i="14"/>
  <c r="E74" i="13"/>
  <c r="BE115" i="13"/>
  <c r="BE134" i="13"/>
  <c r="BE138" i="13"/>
  <c r="BE139" i="13"/>
  <c r="BE145" i="13"/>
  <c r="BE159" i="13"/>
  <c r="BE161" i="13"/>
  <c r="BE165" i="13"/>
  <c r="J80" i="13"/>
  <c r="BE93" i="13"/>
  <c r="BE104" i="13"/>
  <c r="BE140" i="13"/>
  <c r="BE143" i="13"/>
  <c r="BE150" i="13"/>
  <c r="BE151" i="13"/>
  <c r="BE167" i="13"/>
  <c r="BE168" i="13"/>
  <c r="BE89" i="13"/>
  <c r="BE127" i="13"/>
  <c r="BE162" i="13"/>
  <c r="BE164" i="13"/>
  <c r="BE95" i="13"/>
  <c r="BE110" i="13"/>
  <c r="BE121" i="13"/>
  <c r="BE152" i="13"/>
  <c r="BE157" i="13"/>
  <c r="F59" i="13"/>
  <c r="BE88" i="13"/>
  <c r="BE91" i="13"/>
  <c r="BE92" i="13"/>
  <c r="BE94" i="13"/>
  <c r="BE153" i="13"/>
  <c r="BE158" i="13"/>
  <c r="BE133" i="13"/>
  <c r="BE135" i="13"/>
  <c r="BE141" i="13"/>
  <c r="BE142" i="13"/>
  <c r="BE146" i="13"/>
  <c r="BE147" i="13"/>
  <c r="BE148" i="13"/>
  <c r="BE156" i="13"/>
  <c r="BE160" i="13"/>
  <c r="BE163" i="13"/>
  <c r="BE166" i="13"/>
  <c r="BE171" i="13"/>
  <c r="BE90" i="13"/>
  <c r="BE136" i="13"/>
  <c r="BE137" i="13"/>
  <c r="BE144" i="13"/>
  <c r="BE155" i="13"/>
  <c r="BE173" i="13"/>
  <c r="J82" i="12"/>
  <c r="F85" i="12"/>
  <c r="BE101" i="12"/>
  <c r="BE141" i="12"/>
  <c r="BE89" i="12"/>
  <c r="BE113" i="12"/>
  <c r="BE153" i="12"/>
  <c r="BE163" i="12"/>
  <c r="J90" i="11"/>
  <c r="J65" i="11" s="1"/>
  <c r="BE157" i="12"/>
  <c r="BE179" i="12"/>
  <c r="BE139" i="12"/>
  <c r="E50" i="12"/>
  <c r="BE159" i="12"/>
  <c r="BE161" i="12"/>
  <c r="BE175" i="12"/>
  <c r="BE177" i="12"/>
  <c r="BE125" i="12"/>
  <c r="BE137" i="12"/>
  <c r="BE143" i="12"/>
  <c r="BE148" i="12"/>
  <c r="BE150" i="12"/>
  <c r="BE181" i="12"/>
  <c r="BE195" i="12"/>
  <c r="J87" i="10"/>
  <c r="J64" i="10" s="1"/>
  <c r="J56" i="11"/>
  <c r="F85" i="11"/>
  <c r="BE97" i="11"/>
  <c r="BE91" i="11"/>
  <c r="BE93" i="11"/>
  <c r="BE96" i="11"/>
  <c r="BE99" i="11"/>
  <c r="BE109" i="11"/>
  <c r="BE111" i="11"/>
  <c r="E50" i="11"/>
  <c r="BE94" i="11"/>
  <c r="BE100" i="11"/>
  <c r="BE102" i="11"/>
  <c r="BE103" i="11"/>
  <c r="BE105" i="11"/>
  <c r="BE107" i="11"/>
  <c r="BE113" i="11"/>
  <c r="BK87" i="9"/>
  <c r="J87" i="9" s="1"/>
  <c r="J32" i="9" s="1"/>
  <c r="E50" i="10"/>
  <c r="F59" i="10"/>
  <c r="BE89" i="10"/>
  <c r="J56" i="10"/>
  <c r="BE90" i="10"/>
  <c r="BE91" i="10"/>
  <c r="BE88" i="10"/>
  <c r="BE98" i="9"/>
  <c r="BE104" i="9"/>
  <c r="BE109" i="9"/>
  <c r="BE116" i="9"/>
  <c r="BE121" i="9"/>
  <c r="BE131" i="9"/>
  <c r="BE136" i="9"/>
  <c r="BE139" i="9"/>
  <c r="F84" i="9"/>
  <c r="BE123" i="9"/>
  <c r="BE125" i="9"/>
  <c r="BE130" i="9"/>
  <c r="BK94" i="8"/>
  <c r="BK93" i="8"/>
  <c r="J93" i="8"/>
  <c r="J63" i="8" s="1"/>
  <c r="BK116" i="8"/>
  <c r="J116" i="8"/>
  <c r="J68" i="8"/>
  <c r="BE106" i="9"/>
  <c r="BE138" i="9"/>
  <c r="BE140" i="9"/>
  <c r="BE141" i="9"/>
  <c r="BE147" i="9"/>
  <c r="J81" i="9"/>
  <c r="BE91" i="9"/>
  <c r="BE95" i="9"/>
  <c r="BE101" i="9"/>
  <c r="BE145" i="9"/>
  <c r="BE94" i="9"/>
  <c r="BE124" i="9"/>
  <c r="BE129" i="9"/>
  <c r="E50" i="9"/>
  <c r="BE99" i="9"/>
  <c r="BE107" i="9"/>
  <c r="BE110" i="9"/>
  <c r="BE112" i="9"/>
  <c r="BE113" i="9"/>
  <c r="BE115" i="9"/>
  <c r="BE117" i="9"/>
  <c r="BE126" i="9"/>
  <c r="BE127" i="9"/>
  <c r="BE132" i="9"/>
  <c r="BE134" i="9"/>
  <c r="BE142" i="9"/>
  <c r="BE93" i="9"/>
  <c r="BE108" i="9"/>
  <c r="BE111" i="9"/>
  <c r="BE118" i="9"/>
  <c r="BE122" i="9"/>
  <c r="BE90" i="9"/>
  <c r="BE92" i="9"/>
  <c r="BE97" i="9"/>
  <c r="BE114" i="9"/>
  <c r="BE119" i="9"/>
  <c r="BE133" i="9"/>
  <c r="BK86" i="7"/>
  <c r="J86" i="7" s="1"/>
  <c r="J32" i="7" s="1"/>
  <c r="E81" i="8"/>
  <c r="BE97" i="8"/>
  <c r="BE105" i="8"/>
  <c r="BE122" i="8"/>
  <c r="BE125" i="8"/>
  <c r="BE129" i="8"/>
  <c r="BE148" i="8"/>
  <c r="F90" i="8"/>
  <c r="BE138" i="8"/>
  <c r="J87" i="8"/>
  <c r="BE120" i="8"/>
  <c r="BE101" i="8"/>
  <c r="BE135" i="8"/>
  <c r="BE143" i="8"/>
  <c r="BE109" i="8"/>
  <c r="BE123" i="8"/>
  <c r="BE131" i="8"/>
  <c r="BE133" i="8"/>
  <c r="BE145" i="8"/>
  <c r="BE113" i="8"/>
  <c r="BE118" i="8"/>
  <c r="BE127" i="8"/>
  <c r="E74" i="7"/>
  <c r="BE89" i="7"/>
  <c r="F59" i="7"/>
  <c r="BE88" i="7"/>
  <c r="J56" i="7"/>
  <c r="BK88" i="6"/>
  <c r="J88" i="6"/>
  <c r="J32" i="6" s="1"/>
  <c r="BE90" i="7"/>
  <c r="BE91" i="7"/>
  <c r="BE114" i="6"/>
  <c r="BE118" i="6"/>
  <c r="BE119" i="6"/>
  <c r="BE126" i="6"/>
  <c r="J123" i="5"/>
  <c r="J70" i="5"/>
  <c r="E76" i="6"/>
  <c r="BE138" i="6"/>
  <c r="BE93" i="6"/>
  <c r="BE98" i="6"/>
  <c r="BE113" i="6"/>
  <c r="BE120" i="6"/>
  <c r="BE123" i="6"/>
  <c r="BE125" i="6"/>
  <c r="BE132" i="6"/>
  <c r="J94" i="5"/>
  <c r="J64" i="5" s="1"/>
  <c r="BE95" i="6"/>
  <c r="BE101" i="6"/>
  <c r="BE104" i="6"/>
  <c r="BE131" i="6"/>
  <c r="BE136" i="6"/>
  <c r="BE139" i="6"/>
  <c r="BE92" i="6"/>
  <c r="BE97" i="6"/>
  <c r="BE106" i="6"/>
  <c r="BK97" i="5"/>
  <c r="J97" i="5" s="1"/>
  <c r="J65" i="5" s="1"/>
  <c r="F59" i="6"/>
  <c r="J82" i="6"/>
  <c r="BE111" i="6"/>
  <c r="BE117" i="6"/>
  <c r="BE129" i="6"/>
  <c r="BE135" i="6"/>
  <c r="BE96" i="6"/>
  <c r="BE99" i="6"/>
  <c r="BE100" i="6"/>
  <c r="BE102" i="6"/>
  <c r="BE103" i="6"/>
  <c r="BE107" i="6"/>
  <c r="BE108" i="6"/>
  <c r="BE109" i="6"/>
  <c r="BE133" i="6"/>
  <c r="BE134" i="6"/>
  <c r="BE137" i="6"/>
  <c r="BE94" i="6"/>
  <c r="BE105" i="6"/>
  <c r="BE110" i="6"/>
  <c r="BE115" i="6"/>
  <c r="BE121" i="6"/>
  <c r="BK87" i="4"/>
  <c r="J87" i="4" s="1"/>
  <c r="J32" i="4" s="1"/>
  <c r="BE103" i="5"/>
  <c r="BE125" i="5"/>
  <c r="BE127" i="5"/>
  <c r="BE129" i="5"/>
  <c r="BE137" i="5"/>
  <c r="BE140" i="5"/>
  <c r="BE144" i="5"/>
  <c r="BE147" i="5"/>
  <c r="E50" i="5"/>
  <c r="BE115" i="5"/>
  <c r="BE142" i="5"/>
  <c r="F90" i="5"/>
  <c r="BE124" i="5"/>
  <c r="BE135" i="5"/>
  <c r="BE99" i="5"/>
  <c r="BE131" i="5"/>
  <c r="J87" i="5"/>
  <c r="BE120" i="5"/>
  <c r="BE95" i="5"/>
  <c r="BE111" i="5"/>
  <c r="BE133" i="5"/>
  <c r="BE107" i="5"/>
  <c r="BE122" i="5"/>
  <c r="E50" i="4"/>
  <c r="F59" i="4"/>
  <c r="BE91" i="4"/>
  <c r="BE94" i="4"/>
  <c r="J56" i="4"/>
  <c r="BE89" i="4"/>
  <c r="BE90" i="4"/>
  <c r="BE92" i="4"/>
  <c r="J80" i="3"/>
  <c r="BE95" i="3"/>
  <c r="BE96" i="3"/>
  <c r="BE102" i="3"/>
  <c r="BE112" i="3"/>
  <c r="J94" i="2"/>
  <c r="J65" i="2"/>
  <c r="E50" i="3"/>
  <c r="BE89" i="3"/>
  <c r="BE90" i="3"/>
  <c r="BE91" i="3"/>
  <c r="BE103" i="3"/>
  <c r="BE109" i="3"/>
  <c r="F59" i="3"/>
  <c r="BE93" i="3"/>
  <c r="BE98" i="3"/>
  <c r="BE114" i="3"/>
  <c r="BE115" i="3"/>
  <c r="BE129" i="3"/>
  <c r="BE130" i="3"/>
  <c r="BE135" i="3"/>
  <c r="BE140" i="3"/>
  <c r="BE141" i="3"/>
  <c r="BE88" i="3"/>
  <c r="BE92" i="3"/>
  <c r="BE105" i="3"/>
  <c r="BE107" i="3"/>
  <c r="BE116" i="3"/>
  <c r="BE121" i="3"/>
  <c r="BE126" i="3"/>
  <c r="BE127" i="3"/>
  <c r="BE143" i="3"/>
  <c r="BE94" i="3"/>
  <c r="BE113" i="3"/>
  <c r="BE122" i="3"/>
  <c r="BE123" i="3"/>
  <c r="BE128" i="3"/>
  <c r="BE132" i="3"/>
  <c r="BE136" i="3"/>
  <c r="BE139" i="3"/>
  <c r="BE144" i="3"/>
  <c r="BE148" i="3"/>
  <c r="BE153" i="3"/>
  <c r="BE154" i="3"/>
  <c r="BE158" i="3"/>
  <c r="BE133" i="3"/>
  <c r="BE134" i="3"/>
  <c r="BE161" i="3"/>
  <c r="BE162" i="3"/>
  <c r="BE97" i="3"/>
  <c r="BE101" i="3"/>
  <c r="BE108" i="3"/>
  <c r="BE124" i="3"/>
  <c r="BE131" i="3"/>
  <c r="BE142" i="3"/>
  <c r="BE146" i="3"/>
  <c r="BE147" i="3"/>
  <c r="BE155" i="3"/>
  <c r="BE160" i="3"/>
  <c r="BE163" i="3"/>
  <c r="BE166" i="3"/>
  <c r="BE167" i="3"/>
  <c r="BK114" i="2"/>
  <c r="J114" i="2" s="1"/>
  <c r="J67" i="2" s="1"/>
  <c r="BE99" i="3"/>
  <c r="BE100" i="3"/>
  <c r="BE111" i="3"/>
  <c r="BE120" i="3"/>
  <c r="BE125" i="3"/>
  <c r="BE145" i="3"/>
  <c r="BE149" i="3"/>
  <c r="BE152" i="3"/>
  <c r="BE156" i="3"/>
  <c r="E50" i="2"/>
  <c r="J56" i="2"/>
  <c r="F59" i="2"/>
  <c r="BE95" i="2"/>
  <c r="BE99" i="2"/>
  <c r="BE103" i="2"/>
  <c r="BE107" i="2"/>
  <c r="BE111" i="2"/>
  <c r="BE116" i="2"/>
  <c r="BE118" i="2"/>
  <c r="BE120" i="2"/>
  <c r="BE122" i="2"/>
  <c r="BE135" i="2"/>
  <c r="BE138" i="2"/>
  <c r="BE141" i="2"/>
  <c r="BE143" i="2"/>
  <c r="BE145" i="2"/>
  <c r="BE160" i="2"/>
  <c r="BE162" i="2"/>
  <c r="BE164" i="2"/>
  <c r="BE166" i="2"/>
  <c r="BE168" i="2"/>
  <c r="BE172" i="2"/>
  <c r="BE174" i="2"/>
  <c r="BE179" i="2"/>
  <c r="BE184" i="2"/>
  <c r="BE186" i="2"/>
  <c r="BE189" i="2"/>
  <c r="BC56" i="1"/>
  <c r="BB56" i="1"/>
  <c r="AW56" i="1"/>
  <c r="BD56" i="1"/>
  <c r="BA56" i="1"/>
  <c r="F37" i="7"/>
  <c r="BB62" i="1" s="1"/>
  <c r="F36" i="14"/>
  <c r="BA71" i="1"/>
  <c r="F37" i="17"/>
  <c r="BB75" i="1"/>
  <c r="F36" i="12"/>
  <c r="BA69" i="1"/>
  <c r="J36" i="15"/>
  <c r="AW72" i="1" s="1"/>
  <c r="F36" i="24"/>
  <c r="BA84" i="1" s="1"/>
  <c r="F38" i="7"/>
  <c r="BC62" i="1" s="1"/>
  <c r="J36" i="7"/>
  <c r="AW62" i="1"/>
  <c r="F36" i="13"/>
  <c r="BA70" i="1"/>
  <c r="F39" i="15"/>
  <c r="BD72" i="1"/>
  <c r="F39" i="22"/>
  <c r="BD82" i="1" s="1"/>
  <c r="J36" i="8"/>
  <c r="AW64" i="1" s="1"/>
  <c r="J36" i="11"/>
  <c r="AW67" i="1" s="1"/>
  <c r="F37" i="8"/>
  <c r="BB64" i="1" s="1"/>
  <c r="F37" i="12"/>
  <c r="BB69" i="1"/>
  <c r="F39" i="6"/>
  <c r="BD61" i="1" s="1"/>
  <c r="F36" i="21"/>
  <c r="BA80" i="1"/>
  <c r="F36" i="22"/>
  <c r="BA82" i="1"/>
  <c r="F39" i="14"/>
  <c r="BD71" i="1" s="1"/>
  <c r="F39" i="18"/>
  <c r="BD76" i="1" s="1"/>
  <c r="F39" i="5"/>
  <c r="BD60" i="1"/>
  <c r="F36" i="23"/>
  <c r="BA83" i="1" s="1"/>
  <c r="J36" i="17"/>
  <c r="AW75" i="1"/>
  <c r="F39" i="9"/>
  <c r="BD65" i="1"/>
  <c r="J36" i="5"/>
  <c r="AW60" i="1" s="1"/>
  <c r="F36" i="18"/>
  <c r="BA76" i="1" s="1"/>
  <c r="J36" i="20"/>
  <c r="AW79" i="1"/>
  <c r="AS54" i="1"/>
  <c r="F38" i="5"/>
  <c r="BC60" i="1" s="1"/>
  <c r="F38" i="18"/>
  <c r="BC76" i="1" s="1"/>
  <c r="F37" i="19"/>
  <c r="BB78" i="1" s="1"/>
  <c r="F38" i="11"/>
  <c r="BC67" i="1"/>
  <c r="J36" i="21"/>
  <c r="AW80" i="1"/>
  <c r="F38" i="3"/>
  <c r="BC57" i="1"/>
  <c r="F39" i="24"/>
  <c r="BD84" i="1" s="1"/>
  <c r="F36" i="6"/>
  <c r="BA61" i="1" s="1"/>
  <c r="F37" i="11"/>
  <c r="BB67" i="1"/>
  <c r="F36" i="16"/>
  <c r="BA74" i="1"/>
  <c r="F36" i="9"/>
  <c r="BA65" i="1"/>
  <c r="J36" i="3"/>
  <c r="AW57" i="1" s="1"/>
  <c r="F38" i="22"/>
  <c r="BC82" i="1"/>
  <c r="F39" i="20"/>
  <c r="BD79" i="1"/>
  <c r="J36" i="16"/>
  <c r="AW74" i="1" s="1"/>
  <c r="J36" i="23"/>
  <c r="AW83" i="1" s="1"/>
  <c r="F36" i="5"/>
  <c r="BA60" i="1"/>
  <c r="F39" i="10"/>
  <c r="BD66" i="1" s="1"/>
  <c r="F39" i="12"/>
  <c r="BD69" i="1" s="1"/>
  <c r="J36" i="10"/>
  <c r="AW66" i="1"/>
  <c r="F38" i="10"/>
  <c r="BC66" i="1"/>
  <c r="F38" i="13"/>
  <c r="BC70" i="1"/>
  <c r="J36" i="9"/>
  <c r="AW65" i="1"/>
  <c r="F39" i="13"/>
  <c r="BD70" i="1" s="1"/>
  <c r="F37" i="10"/>
  <c r="BB66" i="1" s="1"/>
  <c r="F37" i="13"/>
  <c r="BB70" i="1"/>
  <c r="J36" i="12"/>
  <c r="AW69" i="1" s="1"/>
  <c r="F39" i="7"/>
  <c r="BD62" i="1" s="1"/>
  <c r="F38" i="15"/>
  <c r="BC72" i="1"/>
  <c r="F37" i="4"/>
  <c r="BB58" i="1"/>
  <c r="F38" i="9"/>
  <c r="BC65" i="1"/>
  <c r="F37" i="20"/>
  <c r="BB79" i="1" s="1"/>
  <c r="F38" i="17"/>
  <c r="BC75" i="1"/>
  <c r="F38" i="19"/>
  <c r="BC78" i="1" s="1"/>
  <c r="F37" i="5"/>
  <c r="BB60" i="1"/>
  <c r="J36" i="6"/>
  <c r="AW61" i="1"/>
  <c r="F37" i="14"/>
  <c r="BB71" i="1"/>
  <c r="J36" i="4"/>
  <c r="AW58" i="1" s="1"/>
  <c r="F38" i="6"/>
  <c r="BC61" i="1"/>
  <c r="F36" i="15"/>
  <c r="BA72" i="1" s="1"/>
  <c r="F39" i="3"/>
  <c r="BD57" i="1" s="1"/>
  <c r="F37" i="21"/>
  <c r="BB80" i="1"/>
  <c r="F39" i="8"/>
  <c r="BD64" i="1"/>
  <c r="F39" i="21"/>
  <c r="BD80" i="1"/>
  <c r="J36" i="24"/>
  <c r="AW84" i="1"/>
  <c r="F36" i="4"/>
  <c r="BA58" i="1" s="1"/>
  <c r="F37" i="15"/>
  <c r="BB72" i="1" s="1"/>
  <c r="F36" i="20"/>
  <c r="BA79" i="1"/>
  <c r="F37" i="16"/>
  <c r="BB74" i="1"/>
  <c r="F36" i="3"/>
  <c r="BA57" i="1"/>
  <c r="F38" i="8"/>
  <c r="BC64" i="1"/>
  <c r="F38" i="23"/>
  <c r="BC83" i="1" s="1"/>
  <c r="F37" i="18"/>
  <c r="BB76" i="1" s="1"/>
  <c r="F36" i="19"/>
  <c r="BA78" i="1"/>
  <c r="J36" i="18"/>
  <c r="AW76" i="1"/>
  <c r="F39" i="23"/>
  <c r="BD83" i="1"/>
  <c r="J36" i="19"/>
  <c r="AW78" i="1"/>
  <c r="F37" i="22"/>
  <c r="BB82" i="1" s="1"/>
  <c r="F38" i="12"/>
  <c r="BC69" i="1" s="1"/>
  <c r="F37" i="24"/>
  <c r="BB84" i="1"/>
  <c r="F37" i="3"/>
  <c r="BB57" i="1" s="1"/>
  <c r="F39" i="4"/>
  <c r="BD58" i="1"/>
  <c r="F38" i="16"/>
  <c r="BC74" i="1"/>
  <c r="J36" i="14"/>
  <c r="AW71" i="1" s="1"/>
  <c r="F38" i="20"/>
  <c r="BC79" i="1" s="1"/>
  <c r="J36" i="13"/>
  <c r="AW70" i="1"/>
  <c r="F38" i="4"/>
  <c r="BC58" i="1"/>
  <c r="F36" i="10"/>
  <c r="BA66" i="1"/>
  <c r="F39" i="16"/>
  <c r="BD74" i="1"/>
  <c r="F36" i="17"/>
  <c r="BA75" i="1" s="1"/>
  <c r="F37" i="23"/>
  <c r="BB83" i="1" s="1"/>
  <c r="F39" i="11"/>
  <c r="BD67" i="1"/>
  <c r="F38" i="21"/>
  <c r="BC80" i="1"/>
  <c r="F38" i="24"/>
  <c r="BC84" i="1"/>
  <c r="F36" i="8"/>
  <c r="BA64" i="1"/>
  <c r="F37" i="9"/>
  <c r="BB65" i="1" s="1"/>
  <c r="F39" i="17"/>
  <c r="BD75" i="1" s="1"/>
  <c r="F36" i="7"/>
  <c r="BA62" i="1"/>
  <c r="F38" i="14"/>
  <c r="BC71" i="1"/>
  <c r="F37" i="6"/>
  <c r="BB61" i="1"/>
  <c r="F36" i="11"/>
  <c r="BA67" i="1"/>
  <c r="F39" i="19"/>
  <c r="BD78" i="1" s="1"/>
  <c r="J32" i="17"/>
  <c r="J36" i="22"/>
  <c r="AW82" i="1"/>
  <c r="R93" i="5" l="1"/>
  <c r="J32" i="10"/>
  <c r="J63" i="10"/>
  <c r="J63" i="3"/>
  <c r="J32" i="3"/>
  <c r="BK155" i="12"/>
  <c r="J155" i="12" s="1"/>
  <c r="J64" i="12" s="1"/>
  <c r="BK92" i="16"/>
  <c r="BK91" i="16" s="1"/>
  <c r="J91" i="16" s="1"/>
  <c r="J32" i="16" s="1"/>
  <c r="BK88" i="14"/>
  <c r="J88" i="14"/>
  <c r="J64" i="14" s="1"/>
  <c r="R114" i="2"/>
  <c r="R92" i="2" s="1"/>
  <c r="BK89" i="11"/>
  <c r="BK88" i="11"/>
  <c r="J88" i="11"/>
  <c r="P116" i="22"/>
  <c r="P93" i="22"/>
  <c r="AU82" i="1" s="1"/>
  <c r="AU81" i="1" s="1"/>
  <c r="T112" i="16"/>
  <c r="T91" i="16"/>
  <c r="P117" i="19"/>
  <c r="P93" i="19" s="1"/>
  <c r="AU78" i="1" s="1"/>
  <c r="AU77" i="1" s="1"/>
  <c r="R93" i="19"/>
  <c r="P88" i="15"/>
  <c r="AU72" i="1"/>
  <c r="T93" i="8"/>
  <c r="T88" i="15"/>
  <c r="R155" i="12"/>
  <c r="R88" i="12"/>
  <c r="P93" i="5"/>
  <c r="AU60" i="1"/>
  <c r="T116" i="22"/>
  <c r="T93" i="22" s="1"/>
  <c r="P155" i="12"/>
  <c r="P88" i="12" s="1"/>
  <c r="AU69" i="1" s="1"/>
  <c r="P92" i="2"/>
  <c r="AU56" i="1"/>
  <c r="R93" i="22"/>
  <c r="T118" i="5"/>
  <c r="T93" i="5"/>
  <c r="T93" i="19"/>
  <c r="R91" i="16"/>
  <c r="P112" i="16"/>
  <c r="P91" i="16" s="1"/>
  <c r="AU74" i="1" s="1"/>
  <c r="AU73" i="1" s="1"/>
  <c r="P89" i="11"/>
  <c r="P88" i="11" s="1"/>
  <c r="AU67" i="1" s="1"/>
  <c r="R116" i="8"/>
  <c r="R93" i="8" s="1"/>
  <c r="T114" i="2"/>
  <c r="T92" i="2"/>
  <c r="P116" i="8"/>
  <c r="P93" i="8"/>
  <c r="AU64" i="1"/>
  <c r="AG57" i="1"/>
  <c r="AG66" i="1"/>
  <c r="BK86" i="24"/>
  <c r="J86" i="24" s="1"/>
  <c r="J63" i="24" s="1"/>
  <c r="AG82" i="1"/>
  <c r="J63" i="22"/>
  <c r="J94" i="22"/>
  <c r="J64" i="22"/>
  <c r="BK93" i="19"/>
  <c r="J93" i="19"/>
  <c r="AG75" i="1"/>
  <c r="J63" i="17"/>
  <c r="AG74" i="1"/>
  <c r="AG73" i="1" s="1"/>
  <c r="J63" i="16"/>
  <c r="BK88" i="15"/>
  <c r="J88" i="15" s="1"/>
  <c r="J32" i="15" s="1"/>
  <c r="AG72" i="1" s="1"/>
  <c r="BK88" i="12"/>
  <c r="J88" i="12" s="1"/>
  <c r="J63" i="12" s="1"/>
  <c r="AG65" i="1"/>
  <c r="J63" i="9"/>
  <c r="J94" i="8"/>
  <c r="J64" i="8"/>
  <c r="AG62" i="1"/>
  <c r="J63" i="7"/>
  <c r="AG61" i="1"/>
  <c r="J63" i="6"/>
  <c r="BK93" i="5"/>
  <c r="J93" i="5"/>
  <c r="J63" i="5" s="1"/>
  <c r="AG58" i="1"/>
  <c r="J63" i="4"/>
  <c r="BK92" i="2"/>
  <c r="J92" i="2" s="1"/>
  <c r="J32" i="2" s="1"/>
  <c r="AG56" i="1" s="1"/>
  <c r="AG55" i="1" s="1"/>
  <c r="J32" i="11"/>
  <c r="AG67" i="1" s="1"/>
  <c r="AN67" i="1" s="1"/>
  <c r="F35" i="22"/>
  <c r="AZ82" i="1"/>
  <c r="F35" i="3"/>
  <c r="AZ57" i="1" s="1"/>
  <c r="J35" i="22"/>
  <c r="AV82" i="1" s="1"/>
  <c r="AT82" i="1" s="1"/>
  <c r="AN82" i="1" s="1"/>
  <c r="J32" i="13"/>
  <c r="AG70" i="1" s="1"/>
  <c r="F35" i="15"/>
  <c r="AZ72" i="1" s="1"/>
  <c r="BD59" i="1"/>
  <c r="J35" i="18"/>
  <c r="AV76" i="1"/>
  <c r="AT76" i="1"/>
  <c r="F35" i="19"/>
  <c r="AZ78" i="1" s="1"/>
  <c r="F35" i="9"/>
  <c r="AZ65" i="1" s="1"/>
  <c r="F35" i="13"/>
  <c r="AZ70" i="1" s="1"/>
  <c r="BC63" i="1"/>
  <c r="AY63" i="1" s="1"/>
  <c r="J32" i="21"/>
  <c r="AG80" i="1"/>
  <c r="J35" i="4"/>
  <c r="AV58" i="1"/>
  <c r="AT58" i="1" s="1"/>
  <c r="AN58" i="1" s="1"/>
  <c r="F35" i="17"/>
  <c r="AZ75" i="1" s="1"/>
  <c r="F35" i="18"/>
  <c r="AZ76" i="1" s="1"/>
  <c r="F35" i="4"/>
  <c r="AZ58" i="1" s="1"/>
  <c r="BB68" i="1"/>
  <c r="AX68" i="1"/>
  <c r="J35" i="2"/>
  <c r="AV56" i="1"/>
  <c r="AT56" i="1" s="1"/>
  <c r="BA73" i="1"/>
  <c r="AW73" i="1"/>
  <c r="F35" i="5"/>
  <c r="AZ60" i="1" s="1"/>
  <c r="BC81" i="1"/>
  <c r="AY81" i="1"/>
  <c r="J35" i="8"/>
  <c r="AV64" i="1"/>
  <c r="AT64" i="1"/>
  <c r="J35" i="10"/>
  <c r="AV66" i="1" s="1"/>
  <c r="AT66" i="1" s="1"/>
  <c r="J35" i="17"/>
  <c r="AV75" i="1" s="1"/>
  <c r="AT75" i="1" s="1"/>
  <c r="AN75" i="1" s="1"/>
  <c r="BD73" i="1"/>
  <c r="BB55" i="1"/>
  <c r="AX55" i="1"/>
  <c r="BC68" i="1"/>
  <c r="AY68" i="1"/>
  <c r="BB81" i="1"/>
  <c r="AX81" i="1" s="1"/>
  <c r="F35" i="14"/>
  <c r="AZ71" i="1"/>
  <c r="BC77" i="1"/>
  <c r="AY77" i="1"/>
  <c r="J35" i="7"/>
  <c r="AV62" i="1" s="1"/>
  <c r="AT62" i="1" s="1"/>
  <c r="AN62" i="1" s="1"/>
  <c r="BA81" i="1"/>
  <c r="AW81" i="1"/>
  <c r="AU55" i="1"/>
  <c r="F35" i="7"/>
  <c r="AZ62" i="1"/>
  <c r="F35" i="20"/>
  <c r="AZ79" i="1" s="1"/>
  <c r="J35" i="14"/>
  <c r="AV71" i="1"/>
  <c r="AT71" i="1" s="1"/>
  <c r="J35" i="23"/>
  <c r="AV83" i="1"/>
  <c r="AT83" i="1"/>
  <c r="BA68" i="1"/>
  <c r="AW68" i="1" s="1"/>
  <c r="J32" i="20"/>
  <c r="AG79" i="1"/>
  <c r="F35" i="23"/>
  <c r="AZ83" i="1" s="1"/>
  <c r="F35" i="16"/>
  <c r="AZ74" i="1"/>
  <c r="BC73" i="1"/>
  <c r="AY73" i="1"/>
  <c r="BD81" i="1"/>
  <c r="BA59" i="1"/>
  <c r="AW59" i="1" s="1"/>
  <c r="BD63" i="1"/>
  <c r="J35" i="12"/>
  <c r="AV69" i="1" s="1"/>
  <c r="AT69" i="1" s="1"/>
  <c r="F35" i="8"/>
  <c r="AZ64" i="1"/>
  <c r="J32" i="18"/>
  <c r="AG76" i="1" s="1"/>
  <c r="J32" i="23"/>
  <c r="AG83" i="1"/>
  <c r="BC55" i="1"/>
  <c r="AY55" i="1"/>
  <c r="BD68" i="1"/>
  <c r="J35" i="20"/>
  <c r="AV79" i="1" s="1"/>
  <c r="AT79" i="1" s="1"/>
  <c r="BB73" i="1"/>
  <c r="AX73" i="1"/>
  <c r="BA55" i="1"/>
  <c r="AW55" i="1" s="1"/>
  <c r="J35" i="15"/>
  <c r="AV72" i="1"/>
  <c r="AT72" i="1" s="1"/>
  <c r="BB63" i="1"/>
  <c r="AX63" i="1"/>
  <c r="F35" i="2"/>
  <c r="AZ56" i="1" s="1"/>
  <c r="F35" i="6"/>
  <c r="AZ61" i="1" s="1"/>
  <c r="F35" i="24"/>
  <c r="AZ84" i="1" s="1"/>
  <c r="J35" i="9"/>
  <c r="AV65" i="1"/>
  <c r="AT65" i="1"/>
  <c r="AN65" i="1" s="1"/>
  <c r="F35" i="21"/>
  <c r="AZ80" i="1"/>
  <c r="J35" i="13"/>
  <c r="AV70" i="1" s="1"/>
  <c r="AT70" i="1" s="1"/>
  <c r="BA63" i="1"/>
  <c r="AW63" i="1" s="1"/>
  <c r="BD77" i="1"/>
  <c r="J32" i="8"/>
  <c r="AG64" i="1"/>
  <c r="F35" i="11"/>
  <c r="AZ67" i="1" s="1"/>
  <c r="BC59" i="1"/>
  <c r="AY59" i="1"/>
  <c r="F35" i="12"/>
  <c r="AZ69" i="1" s="1"/>
  <c r="AU59" i="1"/>
  <c r="J35" i="6"/>
  <c r="AV61" i="1" s="1"/>
  <c r="AT61" i="1" s="1"/>
  <c r="AN61" i="1" s="1"/>
  <c r="J35" i="16"/>
  <c r="AV74" i="1"/>
  <c r="AT74" i="1" s="1"/>
  <c r="J35" i="19"/>
  <c r="AV78" i="1" s="1"/>
  <c r="AT78" i="1" s="1"/>
  <c r="J35" i="3"/>
  <c r="AV57" i="1"/>
  <c r="AT57" i="1" s="1"/>
  <c r="AN57" i="1" s="1"/>
  <c r="BD55" i="1"/>
  <c r="F35" i="10"/>
  <c r="AZ66" i="1"/>
  <c r="J35" i="21"/>
  <c r="AV80" i="1" s="1"/>
  <c r="AT80" i="1" s="1"/>
  <c r="BB77" i="1"/>
  <c r="AX77" i="1"/>
  <c r="J35" i="5"/>
  <c r="AV60" i="1" s="1"/>
  <c r="AT60" i="1" s="1"/>
  <c r="J32" i="19"/>
  <c r="AG78" i="1"/>
  <c r="J35" i="11"/>
  <c r="AV67" i="1"/>
  <c r="AT67" i="1"/>
  <c r="BA77" i="1"/>
  <c r="AW77" i="1"/>
  <c r="BB59" i="1"/>
  <c r="AX59" i="1" s="1"/>
  <c r="J35" i="24"/>
  <c r="AV84" i="1" s="1"/>
  <c r="AT84" i="1" s="1"/>
  <c r="AN66" i="1" l="1"/>
  <c r="AN74" i="1"/>
  <c r="J92" i="16"/>
  <c r="J64" i="16" s="1"/>
  <c r="BK87" i="14"/>
  <c r="J87" i="14"/>
  <c r="J63" i="14" s="1"/>
  <c r="J89" i="11"/>
  <c r="J64" i="11" s="1"/>
  <c r="J63" i="11"/>
  <c r="AN83" i="1"/>
  <c r="J41" i="23"/>
  <c r="AN80" i="1"/>
  <c r="J41" i="22"/>
  <c r="AN79" i="1"/>
  <c r="J41" i="21"/>
  <c r="AN78" i="1"/>
  <c r="J63" i="19"/>
  <c r="J41" i="20"/>
  <c r="AN76" i="1"/>
  <c r="J41" i="19"/>
  <c r="J41" i="18"/>
  <c r="J41" i="17"/>
  <c r="AN72" i="1"/>
  <c r="J41" i="16"/>
  <c r="J63" i="15"/>
  <c r="J41" i="15"/>
  <c r="AN70" i="1"/>
  <c r="J41" i="13"/>
  <c r="J41" i="11"/>
  <c r="J41" i="10"/>
  <c r="AN64" i="1"/>
  <c r="J41" i="9"/>
  <c r="J41" i="8"/>
  <c r="J41" i="7"/>
  <c r="J41" i="6"/>
  <c r="J41" i="4"/>
  <c r="AN56" i="1"/>
  <c r="J63" i="2"/>
  <c r="J41" i="3"/>
  <c r="J41" i="2"/>
  <c r="J32" i="24"/>
  <c r="AG84" i="1" s="1"/>
  <c r="AZ68" i="1"/>
  <c r="AV68" i="1" s="1"/>
  <c r="AT68" i="1" s="1"/>
  <c r="AZ55" i="1"/>
  <c r="AV55" i="1"/>
  <c r="AT55" i="1" s="1"/>
  <c r="AN55" i="1" s="1"/>
  <c r="J32" i="5"/>
  <c r="AG60" i="1"/>
  <c r="AG59" i="1" s="1"/>
  <c r="AZ77" i="1"/>
  <c r="AV77" i="1" s="1"/>
  <c r="AT77" i="1" s="1"/>
  <c r="AG63" i="1"/>
  <c r="AN63" i="1" s="1"/>
  <c r="BB54" i="1"/>
  <c r="W31" i="1" s="1"/>
  <c r="AZ59" i="1"/>
  <c r="AV59" i="1" s="1"/>
  <c r="AT59" i="1" s="1"/>
  <c r="AG77" i="1"/>
  <c r="AZ73" i="1"/>
  <c r="AV73" i="1"/>
  <c r="AT73" i="1"/>
  <c r="AN73" i="1" s="1"/>
  <c r="AU63" i="1"/>
  <c r="BC54" i="1"/>
  <c r="W32" i="1" s="1"/>
  <c r="AZ63" i="1"/>
  <c r="AV63" i="1"/>
  <c r="AT63" i="1"/>
  <c r="J32" i="12"/>
  <c r="AG69" i="1"/>
  <c r="BD54" i="1"/>
  <c r="W33" i="1" s="1"/>
  <c r="AU68" i="1"/>
  <c r="BA54" i="1"/>
  <c r="W30" i="1" s="1"/>
  <c r="AZ81" i="1"/>
  <c r="AV81" i="1" s="1"/>
  <c r="AT81" i="1" s="1"/>
  <c r="J41" i="24" l="1"/>
  <c r="AN77" i="1"/>
  <c r="J41" i="12"/>
  <c r="AN69" i="1"/>
  <c r="J41" i="5"/>
  <c r="AN60" i="1"/>
  <c r="AN59" i="1"/>
  <c r="AN84" i="1"/>
  <c r="J32" i="14"/>
  <c r="AG71" i="1"/>
  <c r="AN71" i="1"/>
  <c r="AG81" i="1"/>
  <c r="AZ54" i="1"/>
  <c r="W29" i="1"/>
  <c r="AU54" i="1"/>
  <c r="AX54" i="1"/>
  <c r="AY54" i="1"/>
  <c r="AW54" i="1"/>
  <c r="AK30" i="1" s="1"/>
  <c r="AN81" i="1" l="1"/>
  <c r="J41" i="14"/>
  <c r="AG68" i="1"/>
  <c r="AV54" i="1"/>
  <c r="AK29" i="1" s="1"/>
  <c r="AN68" i="1" l="1"/>
  <c r="AG54" i="1"/>
  <c r="AK26" i="1" s="1"/>
  <c r="AT54" i="1"/>
  <c r="AN54" i="1" l="1"/>
  <c r="AK35" i="1"/>
</calcChain>
</file>

<file path=xl/sharedStrings.xml><?xml version="1.0" encoding="utf-8"?>
<sst xmlns="http://schemas.openxmlformats.org/spreadsheetml/2006/main" count="16134" uniqueCount="1648">
  <si>
    <t>Export Komplet</t>
  </si>
  <si>
    <t>VZ</t>
  </si>
  <si>
    <t>2.0</t>
  </si>
  <si>
    <t>ZAMOK</t>
  </si>
  <si>
    <t>False</t>
  </si>
  <si>
    <t>{d0ada29a-c056-4a6c-bb95-1d65ba681d0a}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</si>
  <si>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</si>
  <si>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</si>
  <si>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</si>
  <si>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</si>
  <si>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</si>
  <si>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</si>
  <si>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</si>
  <si>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</si>
  <si>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23_02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</si>
  <si>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</si>
  <si>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</si>
  <si>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osvětlení zast. na trati Litovel předměstí - Kostelec na Hané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</si>
  <si>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</si>
  <si>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</si>
  <si>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</si>
  <si>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</si>
  <si>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</si>
  <si>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</si>
  <si>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</si>
  <si>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</si>
  <si>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</si>
  <si>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</si>
  <si>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</si>
  <si>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</si>
  <si>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</si>
  <si>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</si>
  <si>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</si>
  <si>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</si>
  <si>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</si>
  <si>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</si>
  <si>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</si>
  <si>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</si>
  <si>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</si>
  <si>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</si>
  <si>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</si>
  <si>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</si>
  <si>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</si>
  <si>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</si>
  <si>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</si>
  <si>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</si>
  <si>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</si>
  <si>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</si>
  <si>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</si>
  <si>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</si>
  <si>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</si>
  <si>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</si>
  <si>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</si>
  <si>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</si>
  <si>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</si>
  <si>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</si>
  <si>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</si>
  <si>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</si>
  <si>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</si>
  <si>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</si>
  <si>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</si>
  <si>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</si>
  <si>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</si>
  <si>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</si>
  <si>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</si>
  <si>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</si>
  <si>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</si>
  <si>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</si>
  <si>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</si>
  <si>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</si>
  <si>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</si>
  <si>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</si>
  <si>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SO21</t>
  </si>
  <si>
    <t>Oprava osvětlení zast. Zdětín</t>
  </si>
  <si>
    <t>STA</t>
  </si>
  <si>
    <t>1</t>
  </si>
  <si>
    <t>{fa41e852-36fe-48f6-937b-e0ce254786ab}</t>
  </si>
  <si>
    <t>/</t>
  </si>
  <si>
    <t>21.1 - URS</t>
  </si>
  <si>
    <t>Soupis</t>
  </si>
  <si>
    <t>2</t>
  </si>
  <si>
    <t>{7a9d892c-189a-4c78-bab2-08cfed89cbc2}</t>
  </si>
  <si>
    <t>21.2 - ÚOŽI</t>
  </si>
  <si>
    <t>{8bdef139-6246-4657-91c4-7c0026b9eb78}</t>
  </si>
  <si>
    <t>21.3 - VRN</t>
  </si>
  <si>
    <t>{65fa1171-e82d-49c3-890e-28778ab84f8b}</t>
  </si>
  <si>
    <t>SO22</t>
  </si>
  <si>
    <t>Oprava osvětlení zast. Jesenec</t>
  </si>
  <si>
    <t>{e3d2e5c4-e5b1-4869-9a84-0b1a0a6a05f6}</t>
  </si>
  <si>
    <t>22.1 - URS</t>
  </si>
  <si>
    <t>{003f05da-4c04-4100-9ff0-1b869b8c9ea7}</t>
  </si>
  <si>
    <t>22.2 - ÚOŽI</t>
  </si>
  <si>
    <t>{05c3548e-e377-42e0-8844-ab43ecfaedce}</t>
  </si>
  <si>
    <t>22.3 - VRN</t>
  </si>
  <si>
    <t>{40088dfe-3bad-423d-87db-2b499a50cff9}</t>
  </si>
  <si>
    <t>SO23</t>
  </si>
  <si>
    <t>Oprava osvětlení zast. Čunín</t>
  </si>
  <si>
    <t>{d3502dac-91e3-466e-9d1b-12acdb1efd10}</t>
  </si>
  <si>
    <t>23.1 - URS</t>
  </si>
  <si>
    <t>{41c9045c-c0a7-4f77-8f80-8d904be1c486}</t>
  </si>
  <si>
    <t>23.2 - ÚOŽI</t>
  </si>
  <si>
    <t>{f1c99a2d-1141-4b7d-a475-803c42a4f604}</t>
  </si>
  <si>
    <t>23.3 - VRN</t>
  </si>
  <si>
    <t>{0096bacc-0a06-4700-ae56-eebd1c5382ea}</t>
  </si>
  <si>
    <t>23.4 - URS</t>
  </si>
  <si>
    <t>přeložka kabelu CETIN</t>
  </si>
  <si>
    <t>{b2df4027-f6cb-4b2f-982f-f1b1d843bf0c}</t>
  </si>
  <si>
    <t>SO25</t>
  </si>
  <si>
    <t>Oprava osvětlení zast. Vlaské</t>
  </si>
  <si>
    <t>{b8ef9514-0b97-4065-848f-15e3158bb16a}</t>
  </si>
  <si>
    <t>25.1 - URS</t>
  </si>
  <si>
    <t>Oprava osvětlení zast. Vlaské - zemní práce</t>
  </si>
  <si>
    <t>{8f7f1b3a-6c55-478d-a5b7-d0d33c749984}</t>
  </si>
  <si>
    <t>25.2 - UOŽI</t>
  </si>
  <si>
    <t>Oprava osvětlení zast. Vlaské - elektromontážní práce</t>
  </si>
  <si>
    <t>{ff82025d-9cae-416f-978d-bbb70e3dde03}</t>
  </si>
  <si>
    <t>25.3 - VRN</t>
  </si>
  <si>
    <t>Oprava osvětlení zast.</t>
  </si>
  <si>
    <t>{f7150c50-efa1-4481-8c0f-f31d43f4f5ea}</t>
  </si>
  <si>
    <t>25.4 - UOŽI</t>
  </si>
  <si>
    <t>Úprava nástupiště</t>
  </si>
  <si>
    <t>{f5c13e63-de50-457c-86ea-009303ff0fe2}</t>
  </si>
  <si>
    <t>SO26</t>
  </si>
  <si>
    <t xml:space="preserve"> Oprava osvětlení zast. Hanušovice zast.</t>
  </si>
  <si>
    <t>{57254666-9e13-4c64-ac76-635240ca19ce}</t>
  </si>
  <si>
    <t>26.1 - URS</t>
  </si>
  <si>
    <t>Oprava osvětlení zast. Hanušovice zast.</t>
  </si>
  <si>
    <t>{2d3f92f7-4862-4f79-a9e0-cdfe2ce00af0}</t>
  </si>
  <si>
    <t>26.2 - ÚOŽI</t>
  </si>
  <si>
    <t>{90f53253-b0f6-41d7-b44f-63aac74539cc}</t>
  </si>
  <si>
    <t>26.3 - VRN</t>
  </si>
  <si>
    <t>{d7cc9bf1-ab78-4828-b3ae-d9934656935e}</t>
  </si>
  <si>
    <t>SO28</t>
  </si>
  <si>
    <t xml:space="preserve"> Oprava osvětlení zast. Senice zast.</t>
  </si>
  <si>
    <t>{861c1523-55e7-42ca-814d-60699a228ee8}</t>
  </si>
  <si>
    <t>28.1 - URS</t>
  </si>
  <si>
    <t>Oprava osvětlení zast. Senice zast.</t>
  </si>
  <si>
    <t>{d418df64-2679-49d1-a094-72a3793f1940}</t>
  </si>
  <si>
    <t>28.2 - ÚOŽI</t>
  </si>
  <si>
    <t>{72a0c25a-fc18-4b50-9c42-8448b05d16b5}</t>
  </si>
  <si>
    <t>28.3 - VRN</t>
  </si>
  <si>
    <t>{c3ac8905-aaf9-4508-83e8-a8a506afe5ba}</t>
  </si>
  <si>
    <t>SO29</t>
  </si>
  <si>
    <t>Oprava osvětlení zast.Odrlice</t>
  </si>
  <si>
    <t>{d896e405-65d3-4759-af0f-61de511236a5}</t>
  </si>
  <si>
    <t>29.1 - URS</t>
  </si>
  <si>
    <t>Oprava osvětlení zast. Odrlice</t>
  </si>
  <si>
    <t>{96ee25bb-adf0-457e-97f1-506d1866da3c}</t>
  </si>
  <si>
    <t>29.2 - ÚOŽI</t>
  </si>
  <si>
    <t>{edfbfff5-5fc2-4230-82d1-10c387f3b38e}</t>
  </si>
  <si>
    <t>29.3 - VRN</t>
  </si>
  <si>
    <t>{59832bb5-a414-409a-ac59-629fb2286f28}</t>
  </si>
  <si>
    <t>pil_výkop</t>
  </si>
  <si>
    <t>Objem potřebného výkopu zeminy pro jeden pilíř</t>
  </si>
  <si>
    <t>0,66</t>
  </si>
  <si>
    <t>sl6m_výkop</t>
  </si>
  <si>
    <t>Objem potřebného výkopu zeminy pro jeden betonový základ JŽ_6m</t>
  </si>
  <si>
    <t>1,21</t>
  </si>
  <si>
    <t>KRYCÍ LIST SOUPISU PRACÍ</t>
  </si>
  <si>
    <t>sl12m_výkop</t>
  </si>
  <si>
    <t>Objem potřebného výkopu zeminy pro jeden betonový základ JŽ_12m</t>
  </si>
  <si>
    <t>2,851</t>
  </si>
  <si>
    <t>pil_zásyp</t>
  </si>
  <si>
    <t>Objem potřebného zásypu zeminy pro jeden pilíř</t>
  </si>
  <si>
    <t>0,534</t>
  </si>
  <si>
    <t>sl6m_zásyp</t>
  </si>
  <si>
    <t>Objem potřebného zásypu zeminy výkopu pro jeden základ sloup JŽ 6m</t>
  </si>
  <si>
    <t>0,886</t>
  </si>
  <si>
    <t>sl12m_zásyp</t>
  </si>
  <si>
    <t>Objem potřebného zásypu zeminy výkopu pro jeden základ sloup JŽ 12m</t>
  </si>
  <si>
    <t>1,827</t>
  </si>
  <si>
    <t>Objekt:</t>
  </si>
  <si>
    <t>SO21 - Oprava osvětlení zast. Zdětín</t>
  </si>
  <si>
    <t>Soupis:</t>
  </si>
  <si>
    <t>21.1 - URS - Oprava osvětlení zast. Zdětín</t>
  </si>
  <si>
    <t>Zdětín</t>
  </si>
  <si>
    <t>Správa železnic</t>
  </si>
  <si>
    <t>Tomáš Voldán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</si>
  <si>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</si>
  <si>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</si>
  <si>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</si>
  <si>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</si>
  <si>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</si>
  <si>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</si>
  <si>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998 - Přesun hmot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</si>
  <si>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</si>
  <si>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</si>
  <si>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</si>
  <si>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</si>
  <si>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</si>
  <si>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</si>
  <si>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</si>
  <si>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</si>
  <si>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</si>
  <si>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</si>
  <si>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</si>
  <si>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</si>
  <si>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</si>
  <si>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</si>
  <si>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</si>
  <si>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</si>
  <si>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</si>
  <si>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</si>
  <si>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</si>
  <si>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</si>
  <si>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</si>
  <si>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4</t>
  </si>
  <si>
    <t>K</t>
  </si>
  <si>
    <t>271532212</t>
  </si>
  <si>
    <t>Podsyp pod základové konstrukce se zhutněním a urovnáním povrchu z kameniva hrubého, frakce 16 - 32 mm</t>
  </si>
  <si>
    <t>m3</t>
  </si>
  <si>
    <t>CS ÚRS 2023 01</t>
  </si>
  <si>
    <t>786129233</t>
  </si>
  <si>
    <t>Online PSC</t>
  </si>
  <si>
    <t>https://podminky.urs.cz/item/CS_URS_2023_01/271532212</t>
  </si>
  <si>
    <t>VV</t>
  </si>
  <si>
    <t>(0,8*0,8*0,1)*5</t>
  </si>
  <si>
    <t>Součet</t>
  </si>
  <si>
    <t>5</t>
  </si>
  <si>
    <t>271562211</t>
  </si>
  <si>
    <t>Podsyp pod základové konstrukce se zhutněním a urovnáním povrchu z kameniva drobného, frakce 0 - 4 mm</t>
  </si>
  <si>
    <t>-1511895279</t>
  </si>
  <si>
    <t>https://podminky.urs.cz/item/CS_URS_2023_01/271562211</t>
  </si>
  <si>
    <t>6</t>
  </si>
  <si>
    <t>275321311</t>
  </si>
  <si>
    <t>Základy z betonu železového (bez výztuže) patky z betonu bez zvláštních nároků na prostředí tř. C 16/20</t>
  </si>
  <si>
    <t>171387937</t>
  </si>
  <si>
    <t>https://podminky.urs.cz/item/CS_URS_2023_01/275321311</t>
  </si>
  <si>
    <t>(0,8*0,8*1,8)*5</t>
  </si>
  <si>
    <t>7</t>
  </si>
  <si>
    <t>275351121</t>
  </si>
  <si>
    <t>Bednění základů patek zřízení</t>
  </si>
  <si>
    <t>m2</t>
  </si>
  <si>
    <t>-172511076</t>
  </si>
  <si>
    <t>https://podminky.urs.cz/item/CS_URS_2023_01/275351121</t>
  </si>
  <si>
    <t>(0,8*1,0*4)*5</t>
  </si>
  <si>
    <t>8</t>
  </si>
  <si>
    <t>275351122</t>
  </si>
  <si>
    <t>Bednění základů patek odstranění</t>
  </si>
  <si>
    <t>-377001303</t>
  </si>
  <si>
    <t>https://podminky.urs.cz/item/CS_URS_2023_01/275351122</t>
  </si>
  <si>
    <t>998</t>
  </si>
  <si>
    <t>Přesun hmot</t>
  </si>
  <si>
    <t>M</t>
  </si>
  <si>
    <t>Práce a dodávky M</t>
  </si>
  <si>
    <t>3</t>
  </si>
  <si>
    <t>22-M</t>
  </si>
  <si>
    <t>Montáže technologických zařízení pro dopravní stavby</t>
  </si>
  <si>
    <t>10</t>
  </si>
  <si>
    <t>220110401</t>
  </si>
  <si>
    <t>Montáž smršťovací koncovky na zemní kabel</t>
  </si>
  <si>
    <t>kus</t>
  </si>
  <si>
    <t>64</t>
  </si>
  <si>
    <t>2094372053</t>
  </si>
  <si>
    <t>https://podminky.urs.cz/item/CS_URS_2023_01/220110401</t>
  </si>
  <si>
    <t>24</t>
  </si>
  <si>
    <t>35436314</t>
  </si>
  <si>
    <t>hlava rozdělovací smršťovaná přímá do 1kV SKE 4f/1+2 kabel 12-32mm/průřez 1,5-35mm</t>
  </si>
  <si>
    <t>256</t>
  </si>
  <si>
    <t>-1778114890</t>
  </si>
  <si>
    <t>46-M</t>
  </si>
  <si>
    <t>Zemní práce při extr.mont.pracích</t>
  </si>
  <si>
    <t>23</t>
  </si>
  <si>
    <t>460010025</t>
  </si>
  <si>
    <t>Vytyčení trasy inženýrských sítí v zastavěném prostoru</t>
  </si>
  <si>
    <t>km</t>
  </si>
  <si>
    <t>908883993</t>
  </si>
  <si>
    <t>https://podminky.urs.cz/item/CS_URS_2023_01/460010025</t>
  </si>
  <si>
    <t>26</t>
  </si>
  <si>
    <t>460131113</t>
  </si>
  <si>
    <t>Hloubení nezapažených jam ručně včetně urovnání dna s přemístěním výkopku do vzdálenosti 3 m od okraje jámy nebo s naložením na dopravní prostředek v hornině třídy těžitelnosti I skupiny 3</t>
  </si>
  <si>
    <t>1582330642</t>
  </si>
  <si>
    <t>https://podminky.urs.cz/item/CS_URS_2023_01/460131113</t>
  </si>
  <si>
    <t>sl6m_výkop*5</t>
  </si>
  <si>
    <t>pil_výkop*1*1,4 "přirážka 40% za dvojpilíř RE+ROV</t>
  </si>
  <si>
    <t>sl12m_výkop*0</t>
  </si>
  <si>
    <t>(2,5*2,5*1,5)*2 "startovací a koncová jáma protlaku</t>
  </si>
  <si>
    <t>Rozvaděčový pilíř o půd rozměrech 600x350m, hl.pilíře 600mm (objem pilíře + 200mm na každou stranu)</t>
  </si>
  <si>
    <t>(1*0,75*0,8*1,1)</t>
  </si>
  <si>
    <t>Základ pro 6m stožár (600*600*900mm), (objem základu + 200mm na každou stranu)</t>
  </si>
  <si>
    <t>(1*1*1,1*1,1)</t>
  </si>
  <si>
    <t>Základ pro 12m stožár (800*800*1600mm), (objem základu + 200mm na každou stranu)</t>
  </si>
  <si>
    <t xml:space="preserve">(1,2*1,2*1,8*1,1) </t>
  </si>
  <si>
    <t>36</t>
  </si>
  <si>
    <t>460161172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</si>
  <si>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</si>
  <si>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m</t>
  </si>
  <si>
    <t>-1589760072</t>
  </si>
  <si>
    <t>https://podminky.urs.cz/item/CS_URS_2023_01/460161172</t>
  </si>
  <si>
    <t>40+10+10 "přípojka + RO-OS5 + od protlaku k RD</t>
  </si>
  <si>
    <t>34</t>
  </si>
  <si>
    <t>460161272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</si>
  <si>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 skupiny 3</t>
  </si>
  <si>
    <t>864860358</t>
  </si>
  <si>
    <t>https://podminky.urs.cz/item/CS_URS_2023_01/460161272</t>
  </si>
  <si>
    <t>60 "RO-OS1</t>
  </si>
  <si>
    <t>28</t>
  </si>
  <si>
    <t>460242211</t>
  </si>
  <si>
    <t>Provizorní zajištění inženýrských sítí ve výkopech kabelů při křížení</t>
  </si>
  <si>
    <t>674901608</t>
  </si>
  <si>
    <t>https://podminky.urs.cz/item/CS_URS_2023_01/460242211</t>
  </si>
  <si>
    <t>29</t>
  </si>
  <si>
    <t>460242221</t>
  </si>
  <si>
    <t>Provizorní zajištění inženýrských sítí ve výkopech kabelů při souběhu</t>
  </si>
  <si>
    <t>149431906</t>
  </si>
  <si>
    <t>https://podminky.urs.cz/item/CS_URS_2023_01/460242221</t>
  </si>
  <si>
    <t>30</t>
  </si>
  <si>
    <t>460411122</t>
  </si>
  <si>
    <t>Zásyp jam strojně s uložením výkopku ve vrstvách a urovnáním povrchu s přemístění sypaniny ze vzdálenosti do 10 m se zhutněním z horniny třídy těžitelnosti I skupiny 3</t>
  </si>
  <si>
    <t>-1188150553</t>
  </si>
  <si>
    <t>https://podminky.urs.cz/item/CS_URS_2023_01/460411122</t>
  </si>
  <si>
    <t>P</t>
  </si>
  <si>
    <t xml:space="preserve">Poznámka k položce:_x000D_
Včetně zásypu po stávajících JŽ_x000D_
</t>
  </si>
  <si>
    <t>pil_zásyp * 1*1,4 "přirážka 40% pro dvojpilíř RE+ROV</t>
  </si>
  <si>
    <t>sl6m_zásyp * 5</t>
  </si>
  <si>
    <t>sl12m_zásyp * 0</t>
  </si>
  <si>
    <t>(0,8*0,8*1,6*1,2) *3 "Zásyp stávajících demontovaných stožárů 6m</t>
  </si>
  <si>
    <t>pil_výkop - (0,6*0,35*0,6)</t>
  </si>
  <si>
    <t>sl6m_výkop - (0,6*0,6*0,9)</t>
  </si>
  <si>
    <t xml:space="preserve">sl12m_výkop - (0,8*0,8*1,6) </t>
  </si>
  <si>
    <t>37</t>
  </si>
  <si>
    <t>460451182</t>
  </si>
  <si>
    <t>Zásyp kabelových rýh strojně s přemístěním sypaniny ze vzdálenosti do 10 m, s uložením výkopku ve vrstvách včetně zhutnění a urovnání povrchu šířky 35 cm hloubky 80 cm z horniny třídy těžitelnosti I skupiny 3</t>
  </si>
  <si>
    <t>1962914490</t>
  </si>
  <si>
    <t>https://podminky.urs.cz/item/CS_URS_2023_01/460451182</t>
  </si>
  <si>
    <t>35</t>
  </si>
  <si>
    <t>460451282</t>
  </si>
  <si>
    <t>Zásyp kabelových rýh strojně s přemístěním sypaniny ze vzdálenosti do 10 m, s uložením výkopku ve vrstvách včetně zhutnění a urovnání povrchu šířky 50 cm hloubky 80 cm z horniny třídy těžitelnosti I skupiny 3</t>
  </si>
  <si>
    <t>1178563981</t>
  </si>
  <si>
    <t>https://podminky.urs.cz/item/CS_URS_2023_01/460451282</t>
  </si>
  <si>
    <t>32</t>
  </si>
  <si>
    <t>460581121</t>
  </si>
  <si>
    <t>Úprava terénu zatravnění, včetně dodání osiva a zalití vodou na rovině</t>
  </si>
  <si>
    <t>226943249</t>
  </si>
  <si>
    <t>https://podminky.urs.cz/item/CS_URS_2023_01/460581121</t>
  </si>
  <si>
    <t>113151111</t>
  </si>
  <si>
    <t>Rozebírání zpevněných ploch s přemístěním na skládku na vzdálenost do 20 m nebo s naložením na dopravní prostředek ze silničních panelů</t>
  </si>
  <si>
    <t>-1456650552</t>
  </si>
  <si>
    <t>https://podminky.urs.cz/item/CS_URS_2023_01/113151111</t>
  </si>
  <si>
    <t>17</t>
  </si>
  <si>
    <t>141721214</t>
  </si>
  <si>
    <t>Řízený zemní protlak délky protlaku do 50 m v hornině třídy těžitelnosti I a II, skupiny 1 až 4 včetně zatažení trub v hloubce do 6 m průměru vrtu přes 140 do 180 mm</t>
  </si>
  <si>
    <t>1329880322</t>
  </si>
  <si>
    <t>https://podminky.urs.cz/item/CS_URS_2023_01/141721214</t>
  </si>
  <si>
    <t>2*14 " pro dvě trubky,z nichž jedna rezervní</t>
  </si>
  <si>
    <t>25</t>
  </si>
  <si>
    <t>34571358</t>
  </si>
  <si>
    <t>trubka elektroinstalační ohebná dvouplášťová korugovaná (chránička) D 136/160mm, HDPE+LDPE</t>
  </si>
  <si>
    <t>-2073886498</t>
  </si>
  <si>
    <t>Poznámka k položce:_x000D_
trubka pro protlak DN do 160</t>
  </si>
  <si>
    <t>33</t>
  </si>
  <si>
    <t>460881411</t>
  </si>
  <si>
    <t>Kryt vozovek a chodníků z panelů silničních (materiál ve specifikaci) včetně úpravy podkladní pláně se štěrkovým ložem</t>
  </si>
  <si>
    <t>-2000479607</t>
  </si>
  <si>
    <t>https://podminky.urs.cz/item/CS_URS_2023_01/460881411</t>
  </si>
  <si>
    <t>"jedná se o opětovnou montáž panelu před přístřeškem pro cestující"</t>
  </si>
  <si>
    <t>997</t>
  </si>
  <si>
    <t>Přesun sutě</t>
  </si>
  <si>
    <t>19</t>
  </si>
  <si>
    <t>997013501</t>
  </si>
  <si>
    <t>Odvoz suti a vybouraných hmot na skládku nebo meziskládku se složením, na vzdálenost do 1 km</t>
  </si>
  <si>
    <t>t</t>
  </si>
  <si>
    <t>-1192485799</t>
  </si>
  <si>
    <t>https://podminky.urs.cz/item/CS_URS_2023_01/997013501</t>
  </si>
  <si>
    <t>Beton z demolic osv. stožárů</t>
  </si>
  <si>
    <t>5*(0,8*0,8*0,5)*2,2</t>
  </si>
  <si>
    <t>20</t>
  </si>
  <si>
    <t>997013511</t>
  </si>
  <si>
    <t>Odvoz suti a vybouraných hmot z meziskládky na skládku s naložením a se složením, na vzdálenost do 1 km</t>
  </si>
  <si>
    <t>-2136240206</t>
  </si>
  <si>
    <t>https://podminky.urs.cz/item/CS_URS_2023_01/997013511</t>
  </si>
  <si>
    <t>997013509</t>
  </si>
  <si>
    <t>Odvoz suti a vybouraných hmot na skládku nebo meziskládku se složením, na vzdálenost Příplatek k ceně za každý další i započatý 1 km přes 1 km</t>
  </si>
  <si>
    <t>682718106</t>
  </si>
  <si>
    <t>https://podminky.urs.cz/item/CS_URS_2023_01/997013509</t>
  </si>
  <si>
    <t>3,52*22</t>
  </si>
  <si>
    <t>22</t>
  </si>
  <si>
    <t>997013601</t>
  </si>
  <si>
    <t>Poplatek za uložení stavebního odpadu na skládce (skládkovné) z prostého betonu zatříděného do Katalogu odpadů pod kódem 17 01 01</t>
  </si>
  <si>
    <t>-2006608020</t>
  </si>
  <si>
    <t>https://podminky.urs.cz/item/CS_URS_2023_01/997013601</t>
  </si>
  <si>
    <t>21.2 - ÚOŽI - Oprava osvětlení zast. Zdětín</t>
  </si>
  <si>
    <t>OST - Ostatní</t>
  </si>
  <si>
    <t>OST</t>
  </si>
  <si>
    <t>Ostatní</t>
  </si>
  <si>
    <t>81</t>
  </si>
  <si>
    <t>7491100420</t>
  </si>
  <si>
    <t>Trubková vedení Kovové elektroinstalační trubky 6021 pr.21 panc.lak.se záv.</t>
  </si>
  <si>
    <t>Sborník UOŽI 01 2023</t>
  </si>
  <si>
    <t>512</t>
  </si>
  <si>
    <t>-413390360</t>
  </si>
  <si>
    <t>82</t>
  </si>
  <si>
    <t>7491100370</t>
  </si>
  <si>
    <t>Trubková vedení Kovové elektroinstalační trubky 3316 pr.16 750N KOPEX</t>
  </si>
  <si>
    <t>-181902009</t>
  </si>
  <si>
    <t>66</t>
  </si>
  <si>
    <t>7491151021</t>
  </si>
  <si>
    <t>Montáž trubek ohebných elektroinstalačních vlnitých pancéřových hadic z PVC uložených volně, pod nebo na omítku, na rošt, na stožár apod. průměru do 63 mm - včetně naznačení trasy, rozměření, řezání trubek, kladení, osazení, zajištění a upevnění</t>
  </si>
  <si>
    <t>1287866344</t>
  </si>
  <si>
    <t>67</t>
  </si>
  <si>
    <t>7593500609</t>
  </si>
  <si>
    <t>Trasy kabelového vedení Kabelové krycí desky a pásy Fólie výstražná červená š. 34cm (HM0673909992034)</t>
  </si>
  <si>
    <t>237771303</t>
  </si>
  <si>
    <t>68</t>
  </si>
  <si>
    <t>7491151031</t>
  </si>
  <si>
    <t>Montáž trubek ohebných elektroinstalačních ochranných z tvrdého PE uložených pevně, průměru do 47 mm - včetně naznačení trasy, rozměření, řezání trubek, kladení, osazení, zajištění a upevnění</t>
  </si>
  <si>
    <t>368189171</t>
  </si>
  <si>
    <t>69</t>
  </si>
  <si>
    <t>7491152031</t>
  </si>
  <si>
    <t>Montáž trubek pevných elektroinstalačních pancéřových z PVC uložených pod nebo na omítku, na rošt, na stožár apod. průměru do 63 mm - včetně naznačení trasy, rozměření, řezání trubek, kladení, osazení, zajištění a upevnění</t>
  </si>
  <si>
    <t>-682702001</t>
  </si>
  <si>
    <t>70</t>
  </si>
  <si>
    <t>7491153011</t>
  </si>
  <si>
    <t>Montáž trubek kovových elektroinstalačních uložených volně nebo pevně ohebných průměru do 48 mm - včetně naznačení trasy, rozměření, řezání trubek, kladení, osazení, zajištění a upevnění</t>
  </si>
  <si>
    <t>-590937364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</si>
  <si>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</si>
  <si>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</si>
  <si>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1930900431</t>
  </si>
  <si>
    <t>7491600190</t>
  </si>
  <si>
    <t>Uzemnění Vnější Uzemňovací vedení v zemi, kruhovým vodičem FeZn do D=10 mm</t>
  </si>
  <si>
    <t>128</t>
  </si>
  <si>
    <t>-1120584026</t>
  </si>
  <si>
    <t>7491654010</t>
  </si>
  <si>
    <t>Montáž svorek spojovacích se 2 šrouby (typ SS, SO, SR03, aj.)</t>
  </si>
  <si>
    <t>1954505758</t>
  </si>
  <si>
    <t>7491601320</t>
  </si>
  <si>
    <t>Uzemnění Hromosvodné vedení Svorka SJ02</t>
  </si>
  <si>
    <t>2089256005</t>
  </si>
  <si>
    <t>7491601490</t>
  </si>
  <si>
    <t>Uzemnění Hromosvodné vedení Svorka SS</t>
  </si>
  <si>
    <t>123151082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</si>
  <si>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</si>
  <si>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</si>
  <si>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-627490844</t>
  </si>
  <si>
    <t>7491600260</t>
  </si>
  <si>
    <t>Uzemnění Vnější Tyč ZT 1,5t T-profil zemnící</t>
  </si>
  <si>
    <t>-324975140</t>
  </si>
  <si>
    <t>7492553010</t>
  </si>
  <si>
    <t>Montáž kabelů 2- a 3-žílových Cu do 16 mm2 - uložení do země, chráničky, na rošty, pod omítku apod.</t>
  </si>
  <si>
    <t>109590944</t>
  </si>
  <si>
    <t>86</t>
  </si>
  <si>
    <t>7492501770</t>
  </si>
  <si>
    <t>Kabely, vodiče, šňůry Cu - nn Kabel silový 2 a 3-žílový Cu, plastová izolace CYKY 3J2,5 (3Cx 2,5)</t>
  </si>
  <si>
    <t>-749605710</t>
  </si>
  <si>
    <t>25 "z RO do přístřešku</t>
  </si>
  <si>
    <t>57</t>
  </si>
  <si>
    <t>7492501650</t>
  </si>
  <si>
    <t>Kabely, vodiče, šňůry Cu - nn Kabel silový Cu pro pohyblivé přívody, izolace pryžová H05RR-F 2x2,5 (2Dx2,5 CGSG)</t>
  </si>
  <si>
    <t>1720563460</t>
  </si>
  <si>
    <t>5*7 "propoj flexibilním kabelem mezi svorkovnicí a svítidlem v OS</t>
  </si>
  <si>
    <t>7492554010</t>
  </si>
  <si>
    <t>Montáž kabelů 4- a 5-žílových Cu do 16 mm2 - uložení do země, chráničky, na rošty, pod omítku apod.</t>
  </si>
  <si>
    <t>667808510</t>
  </si>
  <si>
    <t>11</t>
  </si>
  <si>
    <t>7492501930</t>
  </si>
  <si>
    <t>Kabely, vodiče, šňůry Cu - nn Kabel silový 4 a 5-žílový Cu, plastová izolace CYKY 4J6 (4Bx6)</t>
  </si>
  <si>
    <t>-1052683634</t>
  </si>
  <si>
    <t>12</t>
  </si>
  <si>
    <t>7492501870</t>
  </si>
  <si>
    <t>Kabely, vodiče, šňůry Cu - nn Kabel silový 4 a 5-žílový Cu, plastová izolace CYKY 4J10 (4Bx10)</t>
  </si>
  <si>
    <t>1002840951</t>
  </si>
  <si>
    <t>18 "HDS-RE-RO</t>
  </si>
  <si>
    <t>14</t>
  </si>
  <si>
    <t>7492501980</t>
  </si>
  <si>
    <t>Kabely, vodiče, šňůry Cu - nn Kabel silový 4 a 5-žílový Cu, plastová izolace CYKY 5J10 (5Cx10)</t>
  </si>
  <si>
    <t>536470908</t>
  </si>
  <si>
    <t>16</t>
  </si>
  <si>
    <t>7491100200</t>
  </si>
  <si>
    <t>Trubková vedení Ohebné elektroinstalační trubky KOPOFLEX 63 rudá</t>
  </si>
  <si>
    <t>1596465600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</si>
  <si>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</si>
  <si>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</si>
  <si>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-799513362</t>
  </si>
  <si>
    <t>18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</si>
  <si>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</si>
  <si>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</si>
  <si>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-1546109859</t>
  </si>
  <si>
    <t>83</t>
  </si>
  <si>
    <t>7493154020</t>
  </si>
  <si>
    <t>Montáž venkovních svítidel na strop nebo stěnu zářivkových - kompletace a montáž včetně světelného zdroje a připojovacího kabelu</t>
  </si>
  <si>
    <t>-104108701</t>
  </si>
  <si>
    <t>84</t>
  </si>
  <si>
    <t>7493100650</t>
  </si>
  <si>
    <t>Venkovní osvětlení Svítidla pro železnici LED svítidlo o příkonu 26 - 35 W určené pro osvětlení venkovních prostor veřejnosti přístupných (nástupiště, přechody kolejiště) na ŽDC, difuzor z plochého tvrzeného skla IK 6 a vyšší</t>
  </si>
  <si>
    <t>-1965069064</t>
  </si>
  <si>
    <t>Poznámka k položce:_x000D_
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</t>
  </si>
  <si>
    <t>"jedná se o svítidlo typu antivandal pro osvětlení přístřešku pro cestující"</t>
  </si>
  <si>
    <t>71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</si>
  <si>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</si>
  <si>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</si>
  <si>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255645645</t>
  </si>
  <si>
    <t>72</t>
  </si>
  <si>
    <t>7499254010</t>
  </si>
  <si>
    <t>Měření intenzity osvětlení venkovních železničních prostranství - měření intenzity umělého osvětlení v rozsahu tohoto SO dle ČSN EN 12464-1/2 včetně vyhotovení protokolu. Měrná jednotka je kus - tj. měření v místě rozpětí svítidel</t>
  </si>
  <si>
    <t>-649020246</t>
  </si>
  <si>
    <t>73</t>
  </si>
  <si>
    <t>7499451010</t>
  </si>
  <si>
    <t>Vydání průkazu způsobilosti pro funkční celek, provizorní stav - vyhotovení dokladu o silnoproudých zařízeních a vydání průkazu způsobilosti</t>
  </si>
  <si>
    <t>-1399078968</t>
  </si>
  <si>
    <t>74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</si>
  <si>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</si>
  <si>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</si>
  <si>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</si>
  <si>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-2066904424</t>
  </si>
  <si>
    <t>75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</si>
  <si>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</si>
  <si>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</si>
  <si>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-1467529125</t>
  </si>
  <si>
    <t>76</t>
  </si>
  <si>
    <t>7499751030</t>
  </si>
  <si>
    <t>Dokončovací práce zkušební provoz - včetně prokázání technických a kvalitativních parametrů zařízení</t>
  </si>
  <si>
    <t>1008221823</t>
  </si>
  <si>
    <t>77</t>
  </si>
  <si>
    <t>7499751040</t>
  </si>
  <si>
    <t>Dokončovací práce zaškolení obsluhy - seznámení obsluhy s funkcemi zařízení včetně odevzdání dokumentace skutečného provedení</t>
  </si>
  <si>
    <t>-824707075</t>
  </si>
  <si>
    <t>78</t>
  </si>
  <si>
    <t>7499751050</t>
  </si>
  <si>
    <t>Dokončovací práce manipulace na zařízeních prováděné provozovatelem - manipulace nutné pro další práce zhotovitele na technologickém souboru</t>
  </si>
  <si>
    <t>1327141220</t>
  </si>
  <si>
    <t>79</t>
  </si>
  <si>
    <t>7493102020-R</t>
  </si>
  <si>
    <t>Venkovní osvětlení Elektrovýzbroje stožárů a stožárové rozvodnice Stožárová rozvodnice s jedním až dvěma jistícími prvky  EKM 1261</t>
  </si>
  <si>
    <t>829888080</t>
  </si>
  <si>
    <t>7593505150</t>
  </si>
  <si>
    <t>Pokládka výstražné fólie do výkopu</t>
  </si>
  <si>
    <t>1247838076</t>
  </si>
  <si>
    <t>7493151010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</si>
  <si>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</si>
  <si>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-1104769841</t>
  </si>
  <si>
    <t>7493100010</t>
  </si>
  <si>
    <t>Venkovní osvětlení Osvětlovací stožáry sklopné výšky do 6 m, žárově zinkovaný, vč. výstroje, stožár nesmí mít dvířka (z důvodu neoprávněného vstupu)</t>
  </si>
  <si>
    <t>525831481</t>
  </si>
  <si>
    <t>7493155510</t>
  </si>
  <si>
    <t>Montáž stožárových rozvodnic s jedním až dvěmi jistícími prvky</t>
  </si>
  <si>
    <t>-956975522</t>
  </si>
  <si>
    <t>7493152530</t>
  </si>
  <si>
    <t>Montáž svítidla pro železnici na sklopný stožár - kompletace a montáž včetně "superlife" světelného zdroje, elektronického předřadníku a připojení kabelu</t>
  </si>
  <si>
    <t>2121580902</t>
  </si>
  <si>
    <t>7493100640</t>
  </si>
  <si>
    <t>Venkovní osvětlení Svítidla pro železnici LED svítidlo o příkonu do 25 W určené pro osvětlení venkovních prostor veřejnosti přístupných (nástupiště, přechody kolejiště) na ŽDC, difuzor z plochého tvrzeného skla IK 6 a vyšší</t>
  </si>
  <si>
    <t>-1842350340</t>
  </si>
  <si>
    <t>27</t>
  </si>
  <si>
    <t>283073611</t>
  </si>
  <si>
    <t>1334481581</t>
  </si>
  <si>
    <t>7494758020</t>
  </si>
  <si>
    <t>Montáž ostatních zařízení rozvaděčů nn označovací štítek - do rozvaděče nebo skříně</t>
  </si>
  <si>
    <t>1387199752</t>
  </si>
  <si>
    <t>7493655015</t>
  </si>
  <si>
    <t>Montáž skříní elektroměrových venkovních pro přímé měření do 80 A pro připojení kabelů do 16 mm2 jednosazbové, včetně jističe do 80 A kompaktní pilíř - včetně elektrovýzbroje, neobsahuje cenu za zemní práce</t>
  </si>
  <si>
    <t>-401403451</t>
  </si>
  <si>
    <t>31</t>
  </si>
  <si>
    <t>7493600830</t>
  </si>
  <si>
    <t>Kabelové a zásuvkové skříně, elektroměrové rozvaděče Skříně elektroměrové pro přímé měření Rozváděč pro jednosazbový třífázový elektroměr 40A až 80A kompaktní pilíř včetně základu, PUR lak</t>
  </si>
  <si>
    <t>-1518775387</t>
  </si>
  <si>
    <t>7494351032</t>
  </si>
  <si>
    <t>Montáž jističů (do 10 kA) třípólových přes 20 do 63 A</t>
  </si>
  <si>
    <t>1568449660</t>
  </si>
  <si>
    <t>7494003390</t>
  </si>
  <si>
    <t>Modulární přístroje Jističe do 80 A; 10 kA 3-pólové In 25 A, Ue AC 230/400 V / DC 216 V, charakteristika B, 3pól, Icn 10 kA</t>
  </si>
  <si>
    <t>550271813</t>
  </si>
  <si>
    <t>7493156010</t>
  </si>
  <si>
    <t>Montáž rozvaděče pro napájení osvětlení železničních prostranství do 8 kusů 3-f vývodů - do terénu nebo rozvodny včetně elektrovýzbroje</t>
  </si>
  <si>
    <t>1214958058</t>
  </si>
  <si>
    <t>7493102280</t>
  </si>
  <si>
    <t>Venkovní osvětlení Rozvaděče pro napájení veřejného osvětlení do 6ks 3-f větví</t>
  </si>
  <si>
    <t>1797462695</t>
  </si>
  <si>
    <t>60</t>
  </si>
  <si>
    <t>7491100310</t>
  </si>
  <si>
    <t>Trubková vedení Pevné elektroinstalační trubky 8040 pr.40 1250N PVC černá</t>
  </si>
  <si>
    <t>-1184335473</t>
  </si>
  <si>
    <t>7491100240</t>
  </si>
  <si>
    <t>Trubková vedení Ohebné elektroinstalační trubky KOPOFLEX 50 černá UV stabilní</t>
  </si>
  <si>
    <t>-516503625</t>
  </si>
  <si>
    <t>61</t>
  </si>
  <si>
    <t>7493653020</t>
  </si>
  <si>
    <t>Montáž skříní přípojkových SS venkovních pro připojení kabelů (i kabelové smyčky) do 240 mm2 kompaktní pilíř s 1-2 sadami jistících prvků - včetně elektrovýzbroje, neobsahuje cenu za zemní práce</t>
  </si>
  <si>
    <t>-797206009</t>
  </si>
  <si>
    <t>80</t>
  </si>
  <si>
    <t>7493600230</t>
  </si>
  <si>
    <t>Kabelové a zásuvkové skříně, elektroměrové rozvaděče Smyčkové přípojkové skříně pro vodiče do průřezu 240 mm2 (SS) 1 až 3 sady pojistkových spodků velikosti 00 kompaktní pilíř včetně základu</t>
  </si>
  <si>
    <t>-1037561239</t>
  </si>
  <si>
    <t>"jedná se o svorkovnicovou skříň, která bude přisazena ke stáv. RD přejezdu - bude sloužit jako hranice správcovství SEE / SSZT"</t>
  </si>
  <si>
    <t>7493171010</t>
  </si>
  <si>
    <t>Demontáž osvětlovacích stožárů výšky do 6 m - včetně veškeré elektrovýzbroje (svítidla, kabely, rozvodnice)</t>
  </si>
  <si>
    <t>-1357051836</t>
  </si>
  <si>
    <t>7493173010</t>
  </si>
  <si>
    <t>Demontáž elektrovýzbroje osvětlovacích stožárů do výšky 14 m - svítidlo, kabely, rozvodnice</t>
  </si>
  <si>
    <t>389630570</t>
  </si>
  <si>
    <t>38</t>
  </si>
  <si>
    <t>7493174015</t>
  </si>
  <si>
    <t>Demontáž svítidel z osvětlovacího stožáru, osvětlovací věže nebo brány trakčního vedení</t>
  </si>
  <si>
    <t>36831995</t>
  </si>
  <si>
    <t>39</t>
  </si>
  <si>
    <t>7494271010</t>
  </si>
  <si>
    <t>Demontáž rozvaděčů rozvodnice nn - včetně demontáže přívodních, vývodových kabelů, rámu apod., včetně nakládky rozvaděče na určený prostředek</t>
  </si>
  <si>
    <t>-485643534</t>
  </si>
  <si>
    <t>40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</si>
  <si>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</si>
  <si>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</si>
  <si>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-2030571494</t>
  </si>
  <si>
    <t>10*0,5*0,1</t>
  </si>
  <si>
    <t>41</t>
  </si>
  <si>
    <t>5955101012</t>
  </si>
  <si>
    <t>Kamenivo drcené štěrk frakce 16/32</t>
  </si>
  <si>
    <t>2048221459</t>
  </si>
  <si>
    <t>0,5*2,1</t>
  </si>
  <si>
    <t>47</t>
  </si>
  <si>
    <t>7494010530</t>
  </si>
  <si>
    <t>Přístroje pro spínání a ovládání Svornice a pomocný materiál Svornice Rozbočovací můstek do 15 x 16 mm2</t>
  </si>
  <si>
    <t>389869371</t>
  </si>
  <si>
    <t>51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</si>
  <si>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</si>
  <si>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</si>
  <si>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320346543</t>
  </si>
  <si>
    <t>54</t>
  </si>
  <si>
    <t>7494010572</t>
  </si>
  <si>
    <t>Přístroje pro spínání a ovládání Svornice a pomocný materiál Ostatní Označovací štítek do rozvaděče nn</t>
  </si>
  <si>
    <t>-1031118524</t>
  </si>
  <si>
    <t>55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</si>
  <si>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</si>
  <si>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</si>
  <si>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219176493</t>
  </si>
  <si>
    <t>5*0,03</t>
  </si>
  <si>
    <t>56</t>
  </si>
  <si>
    <t>9902200200</t>
  </si>
  <si>
    <t>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</si>
  <si>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-966929665</t>
  </si>
  <si>
    <t>85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</si>
  <si>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</si>
  <si>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</si>
  <si>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-1418134160</t>
  </si>
  <si>
    <t>21.3 - VRN - Oprava osvětlení zast. Zdětín</t>
  </si>
  <si>
    <t>VRN - Vedlejší rozpočtové náklady</t>
  </si>
  <si>
    <t>VRN3 - Zařízení staveniště</t>
  </si>
  <si>
    <t>VRN</t>
  </si>
  <si>
    <t>Vedlejší rozpočtové náklady</t>
  </si>
  <si>
    <t>022101001</t>
  </si>
  <si>
    <t>Geodetické práce Geodetické práce před opravou</t>
  </si>
  <si>
    <t>%</t>
  </si>
  <si>
    <t>1611245089</t>
  </si>
  <si>
    <t>022101021</t>
  </si>
  <si>
    <t>Geodetické práce Geodetické práce po ukončení opravy</t>
  </si>
  <si>
    <t>1024</t>
  </si>
  <si>
    <t>1155526312</t>
  </si>
  <si>
    <t>9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</si>
  <si>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</si>
  <si>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</si>
  <si>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1532119312</t>
  </si>
  <si>
    <t>024101401</t>
  </si>
  <si>
    <t>Inženýrská činnost koordinační a kompletační činnost</t>
  </si>
  <si>
    <t>-358571961</t>
  </si>
  <si>
    <t>VRN3</t>
  </si>
  <si>
    <t>Zařízení staveniště</t>
  </si>
  <si>
    <t>034303000-R</t>
  </si>
  <si>
    <t>Dopravní značení na staveništi</t>
  </si>
  <si>
    <t>…</t>
  </si>
  <si>
    <t>526327399</t>
  </si>
  <si>
    <t>Poznámka k položce:_x000D_
ceníková položka URS</t>
  </si>
  <si>
    <t>SO22 - Oprava osvětlení zast. Jesenec</t>
  </si>
  <si>
    <t>22.1 - URS - Oprava osvětlení zast. Jesenec</t>
  </si>
  <si>
    <t>Jesenec</t>
  </si>
  <si>
    <t>1 - Zemní práce</t>
  </si>
  <si>
    <t>Zemní práce</t>
  </si>
  <si>
    <t>141720003</t>
  </si>
  <si>
    <t>Neřízený zemní protlak v hornině třídy těžitelnosti I, skupiny 1 a 2 průměru protlaku přes 63 do 75 mm</t>
  </si>
  <si>
    <t>222438748</t>
  </si>
  <si>
    <t>https://podminky.urs.cz/item/CS_URS_2023_01/141720003</t>
  </si>
  <si>
    <t>-839562371</t>
  </si>
  <si>
    <t>(0,8*0,8*0,1)*4</t>
  </si>
  <si>
    <t>-1593249303</t>
  </si>
  <si>
    <t>1156905338</t>
  </si>
  <si>
    <t>(0,8*0,8*1,5)*4</t>
  </si>
  <si>
    <t>327448073</t>
  </si>
  <si>
    <t>(0,8*1,0*4)*4</t>
  </si>
  <si>
    <t>-1035093170</t>
  </si>
  <si>
    <t>2007025349</t>
  </si>
  <si>
    <t>-90675986</t>
  </si>
  <si>
    <t>1393070071</t>
  </si>
  <si>
    <t>1748584617</t>
  </si>
  <si>
    <t>-1566841956</t>
  </si>
  <si>
    <t>1067116860</t>
  </si>
  <si>
    <t>-1420213870</t>
  </si>
  <si>
    <t>-610188927</t>
  </si>
  <si>
    <t>266066061</t>
  </si>
  <si>
    <t>-258538987</t>
  </si>
  <si>
    <t>-579702781</t>
  </si>
  <si>
    <t>1935240488</t>
  </si>
  <si>
    <t>-2072408371</t>
  </si>
  <si>
    <t>2,112*22</t>
  </si>
  <si>
    <t>-437961157</t>
  </si>
  <si>
    <t>22.2 - ÚOŽI - Oprava osvětlení zast. Jesenec</t>
  </si>
  <si>
    <t xml:space="preserve">    1 - Zemní práce</t>
  </si>
  <si>
    <t>-1916572126</t>
  </si>
  <si>
    <t>-1301637336</t>
  </si>
  <si>
    <t>2058720214</t>
  </si>
  <si>
    <t>-1892719495</t>
  </si>
  <si>
    <t>-1914798196</t>
  </si>
  <si>
    <t>-181527225</t>
  </si>
  <si>
    <t>2131190124</t>
  </si>
  <si>
    <t>-1827957188</t>
  </si>
  <si>
    <t>58</t>
  </si>
  <si>
    <t>677355125</t>
  </si>
  <si>
    <t>13</t>
  </si>
  <si>
    <t>987318231</t>
  </si>
  <si>
    <t>1983764272</t>
  </si>
  <si>
    <t>490455560</t>
  </si>
  <si>
    <t>-1077263736</t>
  </si>
  <si>
    <t>605577843</t>
  </si>
  <si>
    <t>316046274</t>
  </si>
  <si>
    <t>1584702232</t>
  </si>
  <si>
    <t>-1271576491</t>
  </si>
  <si>
    <t>59</t>
  </si>
  <si>
    <t>-726716889</t>
  </si>
  <si>
    <t>627693409</t>
  </si>
  <si>
    <t>714589405</t>
  </si>
  <si>
    <t>Poznámka k položce:_x000D_
Přístup ke svorkovnici bude možný až po sklopení stožáru, kdy se dolní část plně otevře a umožní snadný přístup ke svorkovnicím.</t>
  </si>
  <si>
    <t>934719732</t>
  </si>
  <si>
    <t>1831807648</t>
  </si>
  <si>
    <t>-738878489</t>
  </si>
  <si>
    <t>-732687265</t>
  </si>
  <si>
    <t>-538870688</t>
  </si>
  <si>
    <t>1357013223</t>
  </si>
  <si>
    <t>1155405864</t>
  </si>
  <si>
    <t>42</t>
  </si>
  <si>
    <t>-194542725</t>
  </si>
  <si>
    <t>20*0,5*0,1</t>
  </si>
  <si>
    <t>43</t>
  </si>
  <si>
    <t>14868466</t>
  </si>
  <si>
    <t>1*2,1</t>
  </si>
  <si>
    <t>2079825903</t>
  </si>
  <si>
    <t>1679378372</t>
  </si>
  <si>
    <t>3*0,03</t>
  </si>
  <si>
    <t>887066162</t>
  </si>
  <si>
    <t>Poznámka k položce:_x000D_
Měrnou jednotkou je t přepravovaného materiálu.</t>
  </si>
  <si>
    <t>1837875001</t>
  </si>
  <si>
    <t>62</t>
  </si>
  <si>
    <t>-966922526</t>
  </si>
  <si>
    <t>63</t>
  </si>
  <si>
    <t>964552842</t>
  </si>
  <si>
    <t>-256624890</t>
  </si>
  <si>
    <t>65</t>
  </si>
  <si>
    <t>92334046</t>
  </si>
  <si>
    <t>-188108820</t>
  </si>
  <si>
    <t>1364531993</t>
  </si>
  <si>
    <t>153006103</t>
  </si>
  <si>
    <t>-1139601098</t>
  </si>
  <si>
    <t>22.3 - VRN - Oprava osvětlení zast. Jesenec</t>
  </si>
  <si>
    <t>763353810</t>
  </si>
  <si>
    <t>1476500113</t>
  </si>
  <si>
    <t>249536470</t>
  </si>
  <si>
    <t>-1929903175</t>
  </si>
  <si>
    <t>SO23 - Oprava osvětlení zast. Čunín</t>
  </si>
  <si>
    <t>23.1 - URS - Oprava osvětlení zast. Čunín</t>
  </si>
  <si>
    <t>Čunín</t>
  </si>
  <si>
    <t>105109126</t>
  </si>
  <si>
    <t>(0,8*0,8*0,1)*3</t>
  </si>
  <si>
    <t>-820514328</t>
  </si>
  <si>
    <t>-313112340</t>
  </si>
  <si>
    <t>(0,8*0,8*1,8)*3</t>
  </si>
  <si>
    <t>-542913334</t>
  </si>
  <si>
    <t>(0,8*1,0*4)*3</t>
  </si>
  <si>
    <t>1830354234</t>
  </si>
  <si>
    <t>735812015</t>
  </si>
  <si>
    <t>-278931157</t>
  </si>
  <si>
    <t>603940130</t>
  </si>
  <si>
    <t>-2047665129</t>
  </si>
  <si>
    <t>-640359404</t>
  </si>
  <si>
    <t>1354905252</t>
  </si>
  <si>
    <t>1354053798</t>
  </si>
  <si>
    <t>26940358</t>
  </si>
  <si>
    <t>-189185184</t>
  </si>
  <si>
    <t>-1901816548</t>
  </si>
  <si>
    <t>2134514675</t>
  </si>
  <si>
    <t>(0,8*0,8*0,5)*3*2,2</t>
  </si>
  <si>
    <t>-2071163406</t>
  </si>
  <si>
    <t>-310181416</t>
  </si>
  <si>
    <t>-1392344152</t>
  </si>
  <si>
    <t>23.2 - ÚOŽI - Oprava osvětlení zast. Čunín</t>
  </si>
  <si>
    <t>-1089813398</t>
  </si>
  <si>
    <t>-518736745</t>
  </si>
  <si>
    <t>1249593726</t>
  </si>
  <si>
    <t>798686563</t>
  </si>
  <si>
    <t>1807926740</t>
  </si>
  <si>
    <t>1377708148</t>
  </si>
  <si>
    <t>40+28</t>
  </si>
  <si>
    <t>7492501700</t>
  </si>
  <si>
    <t>Kabely, vodiče, šňůry Cu - nn Kabel silový 2 a 3-žílový Cu, plastová izolace CYKY 2O2,5 (2Dx2,5)</t>
  </si>
  <si>
    <t>-662054862</t>
  </si>
  <si>
    <t>1273359189</t>
  </si>
  <si>
    <t>1696557871</t>
  </si>
  <si>
    <t>5+3+85+10</t>
  </si>
  <si>
    <t>1049935844</t>
  </si>
  <si>
    <t>"jedná se o kabel CYKY-O 4x6"</t>
  </si>
  <si>
    <t>85+10</t>
  </si>
  <si>
    <t>-43541734</t>
  </si>
  <si>
    <t>5+3</t>
  </si>
  <si>
    <t>952675796</t>
  </si>
  <si>
    <t>315162919</t>
  </si>
  <si>
    <t>686448343</t>
  </si>
  <si>
    <t>356445916</t>
  </si>
  <si>
    <t>-1654225654</t>
  </si>
  <si>
    <t>826278019</t>
  </si>
  <si>
    <t>-1170866130</t>
  </si>
  <si>
    <t>-1010310769</t>
  </si>
  <si>
    <t>1130844180</t>
  </si>
  <si>
    <t>-172697832</t>
  </si>
  <si>
    <t>1383016492</t>
  </si>
  <si>
    <t>135211857</t>
  </si>
  <si>
    <t>77353199</t>
  </si>
  <si>
    <t>1730807928</t>
  </si>
  <si>
    <t>72060671</t>
  </si>
  <si>
    <t>7493152010</t>
  </si>
  <si>
    <t>Montáž ocelových výložníků pro osvětlovací stožáry na sloup nebo stěnu výšky do 6 m jednoramenných - včetně veškerého příslušenství a výstroje</t>
  </si>
  <si>
    <t>-1720586761</t>
  </si>
  <si>
    <t>7493100490</t>
  </si>
  <si>
    <t>Venkovní osvětlení Výložníky pro osvětlovací stožáry SK 1- 500 žár.zinek,sadový</t>
  </si>
  <si>
    <t>-1317847586</t>
  </si>
  <si>
    <t>7493152015</t>
  </si>
  <si>
    <t>Montáž ocelových výložníků pro osvětlovací stožáry na sloup nebo stěnu výšky do 6 m dvouramenných - včetně veškerého příslušenství a výstroje</t>
  </si>
  <si>
    <t>759468928</t>
  </si>
  <si>
    <t>7493100460</t>
  </si>
  <si>
    <t>Venkovní osvětlení Výložníky pro osvětlovací stožáry Dvouramenný</t>
  </si>
  <si>
    <t>577313963</t>
  </si>
  <si>
    <t>1419909224</t>
  </si>
  <si>
    <t>-684537337</t>
  </si>
  <si>
    <t>1375553333</t>
  </si>
  <si>
    <t>492650556</t>
  </si>
  <si>
    <t>16461932</t>
  </si>
  <si>
    <t>-95884898</t>
  </si>
  <si>
    <t>368647728</t>
  </si>
  <si>
    <t>-803438993</t>
  </si>
  <si>
    <t>44</t>
  </si>
  <si>
    <t>-1134855103</t>
  </si>
  <si>
    <t>7491400260</t>
  </si>
  <si>
    <t>Kabelové rošty a žlaby Elektroinstalační lišty a kabelové žlaby Lišta LHD 40x20 vkládací bílá 2m</t>
  </si>
  <si>
    <t>-405783348</t>
  </si>
  <si>
    <t>52</t>
  </si>
  <si>
    <t>-1287444969</t>
  </si>
  <si>
    <t>2137268555</t>
  </si>
  <si>
    <t>-1911049451</t>
  </si>
  <si>
    <t>-1464197312</t>
  </si>
  <si>
    <t>-419822979</t>
  </si>
  <si>
    <t>-908170684</t>
  </si>
  <si>
    <t>23.3 - VRN - Oprava osvětlení zast. Čunín</t>
  </si>
  <si>
    <t>996466419</t>
  </si>
  <si>
    <t>709778716</t>
  </si>
  <si>
    <t>-1475549229</t>
  </si>
  <si>
    <t>-1962825181</t>
  </si>
  <si>
    <t>23.4 - URS - přeložka kabelu CETIN</t>
  </si>
  <si>
    <t>220182021</t>
  </si>
  <si>
    <t>Uložení trubky HDPE do výkopu včetně fixace</t>
  </si>
  <si>
    <t>654423521</t>
  </si>
  <si>
    <t>https://podminky.urs.cz/item/CS_URS_2023_01/220182021</t>
  </si>
  <si>
    <t>34571802</t>
  </si>
  <si>
    <t>chránička optického kabelu HDPE jednoplášťová bezhalogenová D 40/33mm</t>
  </si>
  <si>
    <t>-581704469</t>
  </si>
  <si>
    <t>220182026</t>
  </si>
  <si>
    <t>Montáž spojky bez svařování na HDPE trubce rovné nebo redukční</t>
  </si>
  <si>
    <t>-312948856</t>
  </si>
  <si>
    <t>https://podminky.urs.cz/item/CS_URS_2023_01/220182026</t>
  </si>
  <si>
    <t>34571935</t>
  </si>
  <si>
    <t>spojka HDPE trubek vodotěsná přímá k propojení D 2x 40mm</t>
  </si>
  <si>
    <t>1878862970</t>
  </si>
  <si>
    <t>220182024</t>
  </si>
  <si>
    <t>Označení optického kabelu nebo spojky HDPE trubky zaměřovacím markrem / dvojicí magnetů</t>
  </si>
  <si>
    <t>-52401957</t>
  </si>
  <si>
    <t>https://podminky.urs.cz/item/CS_URS_2023_01/220182024</t>
  </si>
  <si>
    <t>1240397</t>
  </si>
  <si>
    <t>3M BALL MARKER 1402 POWER/ELEKTRO CERV.</t>
  </si>
  <si>
    <t>-1283153840</t>
  </si>
  <si>
    <t>220182031</t>
  </si>
  <si>
    <t>Zatažení optického kabelu do ochranné HDPE trubky</t>
  </si>
  <si>
    <t>281690702</t>
  </si>
  <si>
    <t>https://podminky.urs.cz/item/CS_URS_2023_01/220182031</t>
  </si>
  <si>
    <t>34123002</t>
  </si>
  <si>
    <t>kabel datový optický OM2 univerzální 12 vláken 50/125 plášť LSOH</t>
  </si>
  <si>
    <t>-1639981102</t>
  </si>
  <si>
    <t>220182202</t>
  </si>
  <si>
    <t>Montáž spojky optického kabelu venkovní s 12 vlákny</t>
  </si>
  <si>
    <t>-1794804534</t>
  </si>
  <si>
    <t>https://podminky.urs.cz/item/CS_URS_2023_01/220182202</t>
  </si>
  <si>
    <t>ABB.2CKA001764A0216</t>
  </si>
  <si>
    <t>Maska nosná - 1x spojka pro optický kabel (2x Simplex ST)</t>
  </si>
  <si>
    <t>-590443428</t>
  </si>
  <si>
    <t>460010021</t>
  </si>
  <si>
    <t>Vytyčení trasy vedení kabelového (podzemního) v obvodu železniční stanice</t>
  </si>
  <si>
    <t>-50238960</t>
  </si>
  <si>
    <t>https://podminky.urs.cz/item/CS_URS_2023_01/460010021</t>
  </si>
  <si>
    <t>-2061767859</t>
  </si>
  <si>
    <t>-667818048</t>
  </si>
  <si>
    <t>460671112</t>
  </si>
  <si>
    <t>Výstražná fólie z PVC pro krytí kabelů včetně vyrovnání povrchu rýhy, rozvinutí a uložení fólie šířky do 25 cm</t>
  </si>
  <si>
    <t>-569717480</t>
  </si>
  <si>
    <t>https://podminky.urs.cz/item/CS_URS_2023_01/460671112</t>
  </si>
  <si>
    <t>sl6m_podsyp</t>
  </si>
  <si>
    <t>Objem kameniva pro základ JŽ 6m</t>
  </si>
  <si>
    <t>0,165</t>
  </si>
  <si>
    <t>sl12m_podsyp</t>
  </si>
  <si>
    <t>Objem kameniva podsypu pro základ JŽ 12m</t>
  </si>
  <si>
    <t>0,238</t>
  </si>
  <si>
    <t>pil_bet_zakl</t>
  </si>
  <si>
    <t>Objem betonového základu pod rozvaděčový pilíř</t>
  </si>
  <si>
    <t>0,073</t>
  </si>
  <si>
    <t>sl6m_bet_zakl</t>
  </si>
  <si>
    <t>Objem betonového základu JŽ 6m</t>
  </si>
  <si>
    <t>0,356</t>
  </si>
  <si>
    <t>sl12m_bet_zakl</t>
  </si>
  <si>
    <t>Objem betonového základu JŽ 12m</t>
  </si>
  <si>
    <t>1,126</t>
  </si>
  <si>
    <t>pil_bedneni</t>
  </si>
  <si>
    <t>Množství materiálu pro bednění základu pod rozvaděčový pilíř</t>
  </si>
  <si>
    <t>0,609</t>
  </si>
  <si>
    <t>sl6m_bedneni</t>
  </si>
  <si>
    <t>Množství materiálu pro bednění základu JŽ 6m</t>
  </si>
  <si>
    <t>3,51</t>
  </si>
  <si>
    <t>SO25 - Oprava osvětlení zast. Vlaské</t>
  </si>
  <si>
    <t>sl12m_bedneni</t>
  </si>
  <si>
    <t>Množství materiálu pro bednění základu JŽ 12m</t>
  </si>
  <si>
    <t>7,616</t>
  </si>
  <si>
    <t>0,784</t>
  </si>
  <si>
    <t>25.1 - URS - Oprava osvětlení zast. Vlaské - zemní práce</t>
  </si>
  <si>
    <t>Objem potřebného výkopu zeminy pro jeden betonový základ JŽ 12m</t>
  </si>
  <si>
    <t>0,658</t>
  </si>
  <si>
    <t>pil_podsyp</t>
  </si>
  <si>
    <t>Objem kameniva podsypu pro základ rozvaděčového pilíře</t>
  </si>
  <si>
    <t>0,124</t>
  </si>
  <si>
    <t>-454357829</t>
  </si>
  <si>
    <t>pil_podsyp*1*1,4 "přirážka 40% za dvojpilíř RE+ROV</t>
  </si>
  <si>
    <t>sl6m_podsyp*3</t>
  </si>
  <si>
    <t>sl12m_podsyp*0</t>
  </si>
  <si>
    <t>Rozvaděčový pilíř o půd rozměrech 600x350m, hl.pilíře 600mm (podstava pilíře + 200mm na každou stranu)</t>
  </si>
  <si>
    <t>(1*0,75*0,15*1,1)</t>
  </si>
  <si>
    <t>Základ pro 6m stožár (600*600mm), (podstava základu + 200mm na každou stranu)</t>
  </si>
  <si>
    <t>(1*1*0,15*1,1)</t>
  </si>
  <si>
    <t>Základ pro 12m stožár (800*800mm), (podstava základu + 200mm na každou stranu)</t>
  </si>
  <si>
    <t xml:space="preserve">(1,2*1,2*0,15*1,1) </t>
  </si>
  <si>
    <t>2045178639</t>
  </si>
  <si>
    <t>-1176373938</t>
  </si>
  <si>
    <t>pil_bet_zakl*1*1,4 "přirážka 40% za dvojpilíř RE+ROV</t>
  </si>
  <si>
    <t>sl6m_bet_zakl*3*3 "přirážka 200% stížené svahové podmínky</t>
  </si>
  <si>
    <t>sl12m_bet_zakl*0</t>
  </si>
  <si>
    <t>Rozvaděčový pilíř o půd rozměrech 600x350m, hl.bet. základu 150mm * (podstava pilíře + 100mm na každou stranu) + 10%</t>
  </si>
  <si>
    <t>(0,8*0,55*0,15*1,1)</t>
  </si>
  <si>
    <t>Základ pro 6m stožár (600*600*900mm), (objem základu + 10%)</t>
  </si>
  <si>
    <t>(0,6*0,6*0,9*1,1)</t>
  </si>
  <si>
    <t>Základ pro 12m stožár (800*800*1600mm), (objem základu + 10%)</t>
  </si>
  <si>
    <t>0,8*0,8*1,6*1,1</t>
  </si>
  <si>
    <t>-1801682822</t>
  </si>
  <si>
    <t>pil_bedneni*1*1,4 "přirážka 40% za dvojpilíř RE+RO</t>
  </si>
  <si>
    <t>sl6m_bedneni*3*3 "přirážka 200% stížené svahové podmínky</t>
  </si>
  <si>
    <t>sl12m_bedneni*0</t>
  </si>
  <si>
    <t>Betonový základ o rozměrech 800*550*150mm pro  pilíř rozvaděče, (fošny bedněnní 2,5cm) + 40% prořez</t>
  </si>
  <si>
    <t>2*(0,85*0,15+0,6*0,15)*1,4</t>
  </si>
  <si>
    <t>Betonový základ pro JŽ 6m o rozměrech 600*600*900mm,  (fošny bedněnní 2,5cm) + 50% prořez</t>
  </si>
  <si>
    <t>4*0,65*0,9*1,5</t>
  </si>
  <si>
    <t>Betonový základ pro JŽ 12m o rozměrech 800*800*1600mm,  (fošny bedněnní 2,5cm) + 50% prořez</t>
  </si>
  <si>
    <t>4*0,85*1,6*1,4</t>
  </si>
  <si>
    <t>204805389</t>
  </si>
  <si>
    <t>971042141</t>
  </si>
  <si>
    <t>Vybourání otvorů v betonových příčkách a zdech základových nebo nadzákladových průměru profilu do 60 mm, tl. do 300 mm</t>
  </si>
  <si>
    <t>-422247338</t>
  </si>
  <si>
    <t>https://podminky.urs.cz/item/CS_URS_2023_01/971042141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</si>
  <si>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</si>
  <si>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</si>
  <si>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-10518344</t>
  </si>
  <si>
    <t>https://podminky.urs.cz/item/CS_URS_2023_01/998011001</t>
  </si>
  <si>
    <t>1348079043</t>
  </si>
  <si>
    <t>1,5*2,2</t>
  </si>
  <si>
    <t>-323931793</t>
  </si>
  <si>
    <t>-427653975</t>
  </si>
  <si>
    <t>3,3*22</t>
  </si>
  <si>
    <t>-566773566</t>
  </si>
  <si>
    <t>202769735</t>
  </si>
  <si>
    <t>1596553718</t>
  </si>
  <si>
    <t>1525722174</t>
  </si>
  <si>
    <t>1945810251</t>
  </si>
  <si>
    <t>Rozvaděčový pilíř o půd rozměrech 600x350m, hl.pilíře600mm+bet.zakl 150mm + 2x podsyp 100mm (podstava pilíře + 200mm na každou stranu) + 10%</t>
  </si>
  <si>
    <t>(1*0,75*0,95*1,1)</t>
  </si>
  <si>
    <t>Základ pro 6m stožár (600*600*900mm), (podstava základu + 200mm na každou stranu) 2x podsyp 100mm + 10%</t>
  </si>
  <si>
    <t>Základ pro 12m stožár (800*800*1600mm), (podstava  základu + 200mm na každou stranu) + 2x posyp 100mm + 10%</t>
  </si>
  <si>
    <t>813906151</t>
  </si>
  <si>
    <t>457417196</t>
  </si>
  <si>
    <t>-1680118417</t>
  </si>
  <si>
    <t>-590358632</t>
  </si>
  <si>
    <t>sl6m_zásyp * 3</t>
  </si>
  <si>
    <t>(0,8*0,8*1,6*1,2) *6 "Zásyp stávajících demontovaných stožárů 6m</t>
  </si>
  <si>
    <t>Rozvaděčový pilíř o půd rozměrech 600x350m, hl.pilíře 600mm</t>
  </si>
  <si>
    <t>Základ pro 6m stožár (600*600*900mm)</t>
  </si>
  <si>
    <t>Základ pro 12m stožár (800*800*1600mm)</t>
  </si>
  <si>
    <t>-1106013938</t>
  </si>
  <si>
    <t>mk1</t>
  </si>
  <si>
    <t>126</t>
  </si>
  <si>
    <t>m4</t>
  </si>
  <si>
    <t>mk2</t>
  </si>
  <si>
    <t>45</t>
  </si>
  <si>
    <t>m15</t>
  </si>
  <si>
    <t>m151</t>
  </si>
  <si>
    <t>mk10</t>
  </si>
  <si>
    <t>25.2 - UOŽI - Oprava osvětlení zast. Vlaské - elektromontážní práce</t>
  </si>
  <si>
    <t>1056651153</t>
  </si>
  <si>
    <t>96312096</t>
  </si>
  <si>
    <t>-271374277</t>
  </si>
  <si>
    <t>602398441</t>
  </si>
  <si>
    <t>654622212</t>
  </si>
  <si>
    <t>-137913877</t>
  </si>
  <si>
    <t>945064671</t>
  </si>
  <si>
    <t>1783888835</t>
  </si>
  <si>
    <t>52 "RO OS2-OS1</t>
  </si>
  <si>
    <t>18 "RO-OS3</t>
  </si>
  <si>
    <t>15 " RO-přístřešek</t>
  </si>
  <si>
    <t>20 "RO-OS2(soumrak)</t>
  </si>
  <si>
    <t>3*7 "svorkovnice OSx-svítidlo OSx</t>
  </si>
  <si>
    <t>Mezisoučet</t>
  </si>
  <si>
    <t>mk1*1,1</t>
  </si>
  <si>
    <t>7492501740</t>
  </si>
  <si>
    <t>Kabely, vodiče, šňůry Cu - nn Kabel silový 2 a 3-žílový Cu, plastová izolace CYKY 3O1,5 (3Ax1,5)</t>
  </si>
  <si>
    <t>-1995145998</t>
  </si>
  <si>
    <t>m15*1,1</t>
  </si>
  <si>
    <t>7492501520</t>
  </si>
  <si>
    <t>Kabely, vodiče, šňůry Cu - nn Kabel silový Cu pro pohyblivé přívody, izolace pryžová H05RR-F 3G2,5 (3Cx2,5 CGSG)</t>
  </si>
  <si>
    <t>-122486297</t>
  </si>
  <si>
    <t>m151*1,1</t>
  </si>
  <si>
    <t>7492501720</t>
  </si>
  <si>
    <t>Kabely, vodiče, šňůry Cu - nn Kabel silový 2 a 3-žílový Cu, plastová izolace CYKY 3J4 (3Cx 4)</t>
  </si>
  <si>
    <t>-842889332</t>
  </si>
  <si>
    <t>m4*1,1</t>
  </si>
  <si>
    <t>1377751164</t>
  </si>
  <si>
    <t>15 "HDS-RE-RO</t>
  </si>
  <si>
    <t>30 "RO-R1 (TRS)</t>
  </si>
  <si>
    <t>mk2*1,1</t>
  </si>
  <si>
    <t>-197842155</t>
  </si>
  <si>
    <t>mk10*1,1</t>
  </si>
  <si>
    <t>1572431094</t>
  </si>
  <si>
    <t>1921358936</t>
  </si>
  <si>
    <t>-550876953</t>
  </si>
  <si>
    <t>-507706385</t>
  </si>
  <si>
    <t>20177789</t>
  </si>
  <si>
    <t>-1799068680</t>
  </si>
  <si>
    <t>53</t>
  </si>
  <si>
    <t>-1598385175</t>
  </si>
  <si>
    <t>-1914051260</t>
  </si>
  <si>
    <t>-1046026425</t>
  </si>
  <si>
    <t>-1012707460</t>
  </si>
  <si>
    <t>323112584</t>
  </si>
  <si>
    <t>-1942147766</t>
  </si>
  <si>
    <t>2074019463</t>
  </si>
  <si>
    <t>50</t>
  </si>
  <si>
    <t>-1508139598</t>
  </si>
  <si>
    <t>-1980493399</t>
  </si>
  <si>
    <t>364655290</t>
  </si>
  <si>
    <t>-1683787809</t>
  </si>
  <si>
    <t>7493102020-R1</t>
  </si>
  <si>
    <t>Stožárová rozvodnice s jedním až dvěma jistícími prvky EKM 1261</t>
  </si>
  <si>
    <t>R-položka</t>
  </si>
  <si>
    <t>-2031758381</t>
  </si>
  <si>
    <t>-1815000471</t>
  </si>
  <si>
    <t>1220688748</t>
  </si>
  <si>
    <t>-1217635038</t>
  </si>
  <si>
    <t>-421058387</t>
  </si>
  <si>
    <t>-1649099418</t>
  </si>
  <si>
    <t>1577973846</t>
  </si>
  <si>
    <t>7494351010</t>
  </si>
  <si>
    <t>Montáž jističů (do 10 kA) jednopólových do 20 A</t>
  </si>
  <si>
    <t>56657637</t>
  </si>
  <si>
    <t>7494003130</t>
  </si>
  <si>
    <t>Modulární přístroje Jističe do 80 A; 10 kA 1-pólové In 20 A, Ue AC 230 V / DC 72 V, charakteristika B, 1pól, Icn 10 kA</t>
  </si>
  <si>
    <t>-1619739277</t>
  </si>
  <si>
    <t>1894315852</t>
  </si>
  <si>
    <t>2041080954</t>
  </si>
  <si>
    <t>1932166824</t>
  </si>
  <si>
    <t>-1356438478</t>
  </si>
  <si>
    <t>-480979001</t>
  </si>
  <si>
    <t>-537752755</t>
  </si>
  <si>
    <t>693159078</t>
  </si>
  <si>
    <t>48</t>
  </si>
  <si>
    <t>-87454129</t>
  </si>
  <si>
    <t>(0,7*0,7*1,5)*6*2,25</t>
  </si>
  <si>
    <t>49</t>
  </si>
  <si>
    <t>-1904917704</t>
  </si>
  <si>
    <t>1814596754</t>
  </si>
  <si>
    <t>25.3 - VRN - Oprava osvětlení zast.</t>
  </si>
  <si>
    <t xml:space="preserve">    VRN1 - Průzkumné, geodetické a projektové práce</t>
  </si>
  <si>
    <t>-1255216540</t>
  </si>
  <si>
    <t>-1476804144</t>
  </si>
  <si>
    <t>-827504324</t>
  </si>
  <si>
    <t>-1699293347</t>
  </si>
  <si>
    <t>VRN1</t>
  </si>
  <si>
    <t>Průzkumné, geodetické a projektové práce</t>
  </si>
  <si>
    <t>013294000-R</t>
  </si>
  <si>
    <t>Ostatní dokumentace</t>
  </si>
  <si>
    <t>1395209684</t>
  </si>
  <si>
    <t>0,05</t>
  </si>
  <si>
    <t>"jedná se o výrobní dokumentaci zábradlí - 5% z ceny dodávky zábradlí"</t>
  </si>
  <si>
    <t>25.4 - UOŽI - Úprava nástupiště</t>
  </si>
  <si>
    <t xml:space="preserve">    5 - Komunikace pozemní</t>
  </si>
  <si>
    <t>Komunikace pozemní</t>
  </si>
  <si>
    <t>5962101045</t>
  </si>
  <si>
    <t>Návěstidlo konec nástupiště</t>
  </si>
  <si>
    <t>ÚOŽI 2020 01</t>
  </si>
  <si>
    <t>1847946932</t>
  </si>
  <si>
    <t>5912035090</t>
  </si>
  <si>
    <t>Montáž návěstidla staničníku</t>
  </si>
  <si>
    <t>1284112112</t>
  </si>
  <si>
    <t>5912035100</t>
  </si>
  <si>
    <t>Montáž návěstidla tabule před zastávkou</t>
  </si>
  <si>
    <t>-322917113</t>
  </si>
  <si>
    <t>5912035110</t>
  </si>
  <si>
    <t>Montáž návěstidla konce nástupiště</t>
  </si>
  <si>
    <t>-1817262468</t>
  </si>
  <si>
    <t>5912045130-R</t>
  </si>
  <si>
    <t>Montáž zábradlí kompletní včetně dodávky materiálu zábradlí, patek se založením na svahu sklonu větším než 1:2</t>
  </si>
  <si>
    <t>-1273603000</t>
  </si>
  <si>
    <t>Poznámka k položce:_x000D_
Index ceny 1,2 z důvodu velmi nepříznivých sklonových podmínek</t>
  </si>
  <si>
    <t>5914110050</t>
  </si>
  <si>
    <t>Oprava nástupiště sypaného z kameniva úprava v celém profilu</t>
  </si>
  <si>
    <t>781418485</t>
  </si>
  <si>
    <t>5955101025</t>
  </si>
  <si>
    <t>Kamenivo drcené drť frakce 4/8</t>
  </si>
  <si>
    <t>729245295</t>
  </si>
  <si>
    <t>5915030060-R</t>
  </si>
  <si>
    <t>Bourání drobných staveb železničního spodku bet. základ, patky</t>
  </si>
  <si>
    <t>-1701712579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</si>
  <si>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</si>
  <si>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</si>
  <si>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262144</t>
  </si>
  <si>
    <t>-14105533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</si>
  <si>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</si>
  <si>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</si>
  <si>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1878102601</t>
  </si>
  <si>
    <t>Přeprava mechanizace na místo prováděných prací o hmotnosti do 12 t přes 50 do 100 km</t>
  </si>
  <si>
    <t>-1844331457</t>
  </si>
  <si>
    <t>9909000100</t>
  </si>
  <si>
    <t>Poplatek za uložení suti nebo hmot na oficiální skládku</t>
  </si>
  <si>
    <t>-2011446925</t>
  </si>
  <si>
    <t>9909000500</t>
  </si>
  <si>
    <t>Poplatek uložení odpadu betonových prefabrikátů</t>
  </si>
  <si>
    <t>-1187679941</t>
  </si>
  <si>
    <t>SO26 -  Oprava osvětlení zast. Hanušovice zast.</t>
  </si>
  <si>
    <t>26.1 - URS - Oprava osvětlení zast. Hanušovice zast.</t>
  </si>
  <si>
    <t>Hanušovice zast.</t>
  </si>
  <si>
    <t>1312278863</t>
  </si>
  <si>
    <t>(0,8*0,8*1,5)*2</t>
  </si>
  <si>
    <t>-2136647286</t>
  </si>
  <si>
    <t>(0,8*0,8*0,1)*2</t>
  </si>
  <si>
    <t>1258109047</t>
  </si>
  <si>
    <t>-1478484704</t>
  </si>
  <si>
    <t>(0,8*1,0*4)*2</t>
  </si>
  <si>
    <t>-1158601976</t>
  </si>
  <si>
    <t>-727571622</t>
  </si>
  <si>
    <t>985709248</t>
  </si>
  <si>
    <t>2042315682</t>
  </si>
  <si>
    <t>1666135316</t>
  </si>
  <si>
    <t>-337472687</t>
  </si>
  <si>
    <t>-938056417</t>
  </si>
  <si>
    <t>-1527087094</t>
  </si>
  <si>
    <t>-1908390551</t>
  </si>
  <si>
    <t>-960073827</t>
  </si>
  <si>
    <t>1338895438</t>
  </si>
  <si>
    <t>654199133</t>
  </si>
  <si>
    <t>26.2 - ÚOŽI - Oprava osvětlení zast. Hanušovice zast.</t>
  </si>
  <si>
    <t>1916070179</t>
  </si>
  <si>
    <t>1250586134</t>
  </si>
  <si>
    <t>-1280107473</t>
  </si>
  <si>
    <t>-227892429</t>
  </si>
  <si>
    <t>1583465753</t>
  </si>
  <si>
    <t>-232214006</t>
  </si>
  <si>
    <t>766210602</t>
  </si>
  <si>
    <t>-1419296859</t>
  </si>
  <si>
    <t>1169963465</t>
  </si>
  <si>
    <t>-2042337916</t>
  </si>
  <si>
    <t>7492652010</t>
  </si>
  <si>
    <t>Montáž kabelů 4- a 5-žílových Al do 25 mm2 - uložení do země, chráničky, na rošty, pod omítku apod.</t>
  </si>
  <si>
    <t>-823026207</t>
  </si>
  <si>
    <t>7492600190</t>
  </si>
  <si>
    <t>Kabely, vodiče, šňůry Al - nn Kabel silový 4 a 5-žílový, plastová izolace 1-AYKY 4x16</t>
  </si>
  <si>
    <t>-615967994</t>
  </si>
  <si>
    <t>32+3</t>
  </si>
  <si>
    <t>46</t>
  </si>
  <si>
    <t>747315196</t>
  </si>
  <si>
    <t>-1621494766</t>
  </si>
  <si>
    <t>-1169795023</t>
  </si>
  <si>
    <t>-1941680511</t>
  </si>
  <si>
    <t>-1265139316</t>
  </si>
  <si>
    <t>194313503</t>
  </si>
  <si>
    <t>-739836716</t>
  </si>
  <si>
    <t>1417913603</t>
  </si>
  <si>
    <t>-1251392537</t>
  </si>
  <si>
    <t>1465775282</t>
  </si>
  <si>
    <t>-184309161</t>
  </si>
  <si>
    <t>Venkovní osvětlení Elektrovýzbroje stožárů a stožárové rozvodnice Stožárová rozvodnice s jedním až dvěma jistícími prvky</t>
  </si>
  <si>
    <t>131390044</t>
  </si>
  <si>
    <t>-339196605</t>
  </si>
  <si>
    <t>164561214</t>
  </si>
  <si>
    <t>7492752010</t>
  </si>
  <si>
    <t>Montáž ukončení kabelů nn kabelovou spojkou 3/4/5 - žílové kabely s plastovou izolací do 16 mm2 - včetně odizolování pláště a izolace žil kabelu, včetně ukončení žil a stínění - oko</t>
  </si>
  <si>
    <t>929916711</t>
  </si>
  <si>
    <t>7492104720</t>
  </si>
  <si>
    <t>Spojovací vedení, podpěrné izolátory Spojky, ukončení pasu, ostatní Kabelová koncovka do 1kV KSCZ4X 6-95</t>
  </si>
  <si>
    <t>174396949</t>
  </si>
  <si>
    <t>1140872057</t>
  </si>
  <si>
    <t>-1902041067</t>
  </si>
  <si>
    <t>610029510</t>
  </si>
  <si>
    <t>-1830790872</t>
  </si>
  <si>
    <t>1227039696</t>
  </si>
  <si>
    <t>-1499414562</t>
  </si>
  <si>
    <t>-299994817</t>
  </si>
  <si>
    <t>1799306683</t>
  </si>
  <si>
    <t>-1415952979</t>
  </si>
  <si>
    <t>-1022228732</t>
  </si>
  <si>
    <t>1780581303</t>
  </si>
  <si>
    <t>815499226</t>
  </si>
  <si>
    <t>1014922647</t>
  </si>
  <si>
    <t>1166172501</t>
  </si>
  <si>
    <t>1701730011</t>
  </si>
  <si>
    <t>176984236</t>
  </si>
  <si>
    <t>1434481864</t>
  </si>
  <si>
    <t>23*0,5*0,1</t>
  </si>
  <si>
    <t>-2066700566</t>
  </si>
  <si>
    <t>1,150*2,1</t>
  </si>
  <si>
    <t>2004462235</t>
  </si>
  <si>
    <t>-1463875236</t>
  </si>
  <si>
    <t>2*0,03</t>
  </si>
  <si>
    <t>-600408613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</si>
  <si>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</si>
  <si>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</si>
  <si>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-147540180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</si>
  <si>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</si>
  <si>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</si>
  <si>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-687878409</t>
  </si>
  <si>
    <t>-1038925444</t>
  </si>
  <si>
    <t>26.3 - VRN - Oprava osvětlení zast. Hanušovice zast.</t>
  </si>
  <si>
    <t>616310860</t>
  </si>
  <si>
    <t>2030539007</t>
  </si>
  <si>
    <t>-1810507266</t>
  </si>
  <si>
    <t>-1822396140</t>
  </si>
  <si>
    <t>SO28 -  Oprava osvětlení zast. Senice zast.</t>
  </si>
  <si>
    <t>28.1 - URS - Oprava osvětlení zast. Senice zast.</t>
  </si>
  <si>
    <t>Senice na Hané</t>
  </si>
  <si>
    <t>-1318234253</t>
  </si>
  <si>
    <t>-970137548</t>
  </si>
  <si>
    <t>-879462465</t>
  </si>
  <si>
    <t xml:space="preserve">(0,8*0,8*1,8)*3 "stožáry </t>
  </si>
  <si>
    <t>(0,15*0,55*0,7*1,05)*2 "pod rozvaděče</t>
  </si>
  <si>
    <t>-1901733064</t>
  </si>
  <si>
    <t>1616273755</t>
  </si>
  <si>
    <t>-304778937</t>
  </si>
  <si>
    <t>467590621</t>
  </si>
  <si>
    <t>-2008062623</t>
  </si>
  <si>
    <t>389223246</t>
  </si>
  <si>
    <t>1500197899</t>
  </si>
  <si>
    <t>-854225312</t>
  </si>
  <si>
    <t>-214970074</t>
  </si>
  <si>
    <t>255243464</t>
  </si>
  <si>
    <t>sl6m_výkop*3</t>
  </si>
  <si>
    <t>pil_výkop*2</t>
  </si>
  <si>
    <t>1409646103</t>
  </si>
  <si>
    <t>1936208989</t>
  </si>
  <si>
    <t>1101179930</t>
  </si>
  <si>
    <t>pil_zásyp * 2</t>
  </si>
  <si>
    <t>(0,8*0,8*1,6*1,2) *2 "Zásyp stávajících demontovaných stožárů 12m</t>
  </si>
  <si>
    <t>Rotvaděčový pilíř o půd rozměrech 600x350m, hl.pilíře 600mm (objem pilíře + 200mm na každou stranu)</t>
  </si>
  <si>
    <t>1891671678</t>
  </si>
  <si>
    <t>612325205</t>
  </si>
  <si>
    <t>Vápenocementová omítka jednotlivých malých ploch hrubá na stěnách, plochy jednotlivě přes 1,0 do 4 m2</t>
  </si>
  <si>
    <t>1638116722</t>
  </si>
  <si>
    <t>https://podminky.urs.cz/item/CS_URS_2023_01/612325205</t>
  </si>
  <si>
    <t>611325215</t>
  </si>
  <si>
    <t>Vápenocementová omítka jednotlivých malých ploch hladká na stropech, plochy jednotlivě přes 1,0 do 4 m2</t>
  </si>
  <si>
    <t>711600716</t>
  </si>
  <si>
    <t>https://podminky.urs.cz/item/CS_URS_2023_01/611325215</t>
  </si>
  <si>
    <t>139911121</t>
  </si>
  <si>
    <t>Bourání konstrukcí v hloubených vykopávkách ručně s přemístěním suti na hromady na vzdálenost do 20 m nebo s naložením na dopravní prostředek z betonu prostého neprokládaného</t>
  </si>
  <si>
    <t>-23992345</t>
  </si>
  <si>
    <t>https://podminky.urs.cz/item/CS_URS_2023_01/139911121</t>
  </si>
  <si>
    <t>-409242168</t>
  </si>
  <si>
    <t>Beton z demolic osv. stožárů a zděného elektroměrového pilíře</t>
  </si>
  <si>
    <t>2*(1,0*1,0*0,5)*2,2</t>
  </si>
  <si>
    <t>0,5*2,2</t>
  </si>
  <si>
    <t>-1963161766</t>
  </si>
  <si>
    <t>-1909615698</t>
  </si>
  <si>
    <t>940126757</t>
  </si>
  <si>
    <t>28.2 - ÚOŽI - Oprava osvětlení zast. Senice zast.</t>
  </si>
  <si>
    <t>1751050912</t>
  </si>
  <si>
    <t>1648227282</t>
  </si>
  <si>
    <t>-795540491</t>
  </si>
  <si>
    <t>-872702306</t>
  </si>
  <si>
    <t>-1078606614</t>
  </si>
  <si>
    <t>-134910469</t>
  </si>
  <si>
    <t>1695304164</t>
  </si>
  <si>
    <t>-727293307</t>
  </si>
  <si>
    <t>-728609698</t>
  </si>
  <si>
    <t>-1652270434</t>
  </si>
  <si>
    <t>1016946470</t>
  </si>
  <si>
    <t>1611304825</t>
  </si>
  <si>
    <t>1289086651</t>
  </si>
  <si>
    <t>21+30</t>
  </si>
  <si>
    <t>2002920083</t>
  </si>
  <si>
    <t>834475271</t>
  </si>
  <si>
    <t>20+362+12+82</t>
  </si>
  <si>
    <t>-1923191855</t>
  </si>
  <si>
    <t>7492502030</t>
  </si>
  <si>
    <t>Kabely, vodiče, šňůry Cu - nn Kabel silový 4 a 5-žílový Cu, plastová izolace CYKY 5J6 (5Cx6)</t>
  </si>
  <si>
    <t>25092359</t>
  </si>
  <si>
    <t>7+5</t>
  </si>
  <si>
    <t>7492501900</t>
  </si>
  <si>
    <t>Kabely, vodiče, šňůry Cu - nn Kabel silový 4 a 5-žílový Cu, plastová izolace CYKY 4J25 (4Bx25)</t>
  </si>
  <si>
    <t>-973366899</t>
  </si>
  <si>
    <t>20+362</t>
  </si>
  <si>
    <t>1040916867</t>
  </si>
  <si>
    <t>362+20+82+12</t>
  </si>
  <si>
    <t>-1962360807</t>
  </si>
  <si>
    <t>-1038303989</t>
  </si>
  <si>
    <t>317733303</t>
  </si>
  <si>
    <t>-921004462</t>
  </si>
  <si>
    <t>129060803</t>
  </si>
  <si>
    <t>1352595960</t>
  </si>
  <si>
    <t>-297313163</t>
  </si>
  <si>
    <t>-178358703</t>
  </si>
  <si>
    <t>1995759368</t>
  </si>
  <si>
    <t>-489912266</t>
  </si>
  <si>
    <t>-1079102718</t>
  </si>
  <si>
    <t>1525672776</t>
  </si>
  <si>
    <t>-496349341</t>
  </si>
  <si>
    <t>-170650155</t>
  </si>
  <si>
    <t>-1850437367</t>
  </si>
  <si>
    <t>1468729185</t>
  </si>
  <si>
    <t>-1699473380</t>
  </si>
  <si>
    <t>-1576219650</t>
  </si>
  <si>
    <t>-615393715</t>
  </si>
  <si>
    <t>-1164101455</t>
  </si>
  <si>
    <t>903343440</t>
  </si>
  <si>
    <t>-517023240</t>
  </si>
  <si>
    <t>-357791634</t>
  </si>
  <si>
    <t>-1051644331</t>
  </si>
  <si>
    <t>1087393660</t>
  </si>
  <si>
    <t>826674892</t>
  </si>
  <si>
    <t>1659128518</t>
  </si>
  <si>
    <t>7493171012</t>
  </si>
  <si>
    <t>Demontáž osvětlovacích stožárů výšky přes 6 do 14 m - včetně veškeré elektrovýzbroje (svítidla, kabely, rozvodnice)</t>
  </si>
  <si>
    <t>1851562634</t>
  </si>
  <si>
    <t>175522360</t>
  </si>
  <si>
    <t>747976601</t>
  </si>
  <si>
    <t>191402739</t>
  </si>
  <si>
    <t>7496573020</t>
  </si>
  <si>
    <t>Demontáž kabelových skříní nn zděné nebo betonové - včetně odpojení kabelů a bourání zdiva nebo betonu pilíře</t>
  </si>
  <si>
    <t>-1941488289</t>
  </si>
  <si>
    <t>354257409</t>
  </si>
  <si>
    <t>-1814717257</t>
  </si>
  <si>
    <t>449089510</t>
  </si>
  <si>
    <t>-331768229</t>
  </si>
  <si>
    <t>2*0,3</t>
  </si>
  <si>
    <t>1568817823</t>
  </si>
  <si>
    <t>-1255157958</t>
  </si>
  <si>
    <t>486106525</t>
  </si>
  <si>
    <t>28.3 - VRN - Oprava osvětlení zast. Senice zast.</t>
  </si>
  <si>
    <t>-1211251230</t>
  </si>
  <si>
    <t>-1785965043</t>
  </si>
  <si>
    <t>249174327</t>
  </si>
  <si>
    <t>932395452</t>
  </si>
  <si>
    <t>SO29 - Oprava osvětlení zast.Odrlice</t>
  </si>
  <si>
    <t>29.1 - URS - Oprava osvětlení zast. Odrlice</t>
  </si>
  <si>
    <t>Senice na Hané - Odrlice</t>
  </si>
  <si>
    <t>-2145130844</t>
  </si>
  <si>
    <t>-1831255055</t>
  </si>
  <si>
    <t>1393974714</t>
  </si>
  <si>
    <t>(0,8*0,8*0,8)*2</t>
  </si>
  <si>
    <t>1815414703</t>
  </si>
  <si>
    <t>1574576348</t>
  </si>
  <si>
    <t>-1847709645</t>
  </si>
  <si>
    <t>-1603302609</t>
  </si>
  <si>
    <t>-1934548336</t>
  </si>
  <si>
    <t>-1913248518</t>
  </si>
  <si>
    <t>sloupy</t>
  </si>
  <si>
    <t>1,2*2</t>
  </si>
  <si>
    <t>rozvaděč</t>
  </si>
  <si>
    <t>0,8*1</t>
  </si>
  <si>
    <t>1971816794</t>
  </si>
  <si>
    <t>419643755</t>
  </si>
  <si>
    <t>91966801</t>
  </si>
  <si>
    <t>126060827</t>
  </si>
  <si>
    <t>0,6*2</t>
  </si>
  <si>
    <t>0,3*1</t>
  </si>
  <si>
    <t>531970583</t>
  </si>
  <si>
    <t>-1526306924</t>
  </si>
  <si>
    <t>-130445090</t>
  </si>
  <si>
    <t>-250835281</t>
  </si>
  <si>
    <t>-134157550</t>
  </si>
  <si>
    <t>1685209233</t>
  </si>
  <si>
    <t>29.2 - ÚOŽI - Oprava osvětlení zast.Odrlice</t>
  </si>
  <si>
    <t>255317038</t>
  </si>
  <si>
    <t>-593233187</t>
  </si>
  <si>
    <t>-1569034326</t>
  </si>
  <si>
    <t>796338174</t>
  </si>
  <si>
    <t>498842468</t>
  </si>
  <si>
    <t>-1498808611</t>
  </si>
  <si>
    <t>-1654502053</t>
  </si>
  <si>
    <t>1634660189</t>
  </si>
  <si>
    <t>-1098122642</t>
  </si>
  <si>
    <t>-1984782593</t>
  </si>
  <si>
    <t>2071990491</t>
  </si>
  <si>
    <t>-849974010</t>
  </si>
  <si>
    <t>2071318249</t>
  </si>
  <si>
    <t>1471035590</t>
  </si>
  <si>
    <t>-1619583611</t>
  </si>
  <si>
    <t>1046388032</t>
  </si>
  <si>
    <t>-56029203</t>
  </si>
  <si>
    <t>1206177370</t>
  </si>
  <si>
    <t>-2039907586</t>
  </si>
  <si>
    <t>-1140516844</t>
  </si>
  <si>
    <t>447961361</t>
  </si>
  <si>
    <t>676674253</t>
  </si>
  <si>
    <t>-2124888783</t>
  </si>
  <si>
    <t>570423742</t>
  </si>
  <si>
    <t>-776823896</t>
  </si>
  <si>
    <t>-991165148</t>
  </si>
  <si>
    <t>2090357042</t>
  </si>
  <si>
    <t>1624208110</t>
  </si>
  <si>
    <t>1352789804</t>
  </si>
  <si>
    <t>1453275619</t>
  </si>
  <si>
    <t>743254105</t>
  </si>
  <si>
    <t>-1199986382</t>
  </si>
  <si>
    <t>1963527303</t>
  </si>
  <si>
    <t>160580336</t>
  </si>
  <si>
    <t>-1178181948</t>
  </si>
  <si>
    <t>1951993615</t>
  </si>
  <si>
    <t>-1201076945</t>
  </si>
  <si>
    <t>-1049711112</t>
  </si>
  <si>
    <t>-475516019</t>
  </si>
  <si>
    <t>355676329</t>
  </si>
  <si>
    <t>7494003388</t>
  </si>
  <si>
    <t>Modulární přístroje Jističe do 80 A; 10 kA 3-pólové In 20 A, Ue AC 230/400 V / DC 216 V, charakteristika B, 3pól, Icn 10 kA</t>
  </si>
  <si>
    <t>-2090091272</t>
  </si>
  <si>
    <t>-170002506</t>
  </si>
  <si>
    <t>665186068</t>
  </si>
  <si>
    <t>892416184</t>
  </si>
  <si>
    <t>-1231585411</t>
  </si>
  <si>
    <t>682450704</t>
  </si>
  <si>
    <t>949765366</t>
  </si>
  <si>
    <t>-2073456350</t>
  </si>
  <si>
    <t>775012809</t>
  </si>
  <si>
    <t>2*0,421</t>
  </si>
  <si>
    <t>-1562187373</t>
  </si>
  <si>
    <t>-1041539057</t>
  </si>
  <si>
    <t>-792917607</t>
  </si>
  <si>
    <t>29.3 - VRN - Oprava osvětlení zast. Odrlice</t>
  </si>
  <si>
    <t>-590539359</t>
  </si>
  <si>
    <t>-1947930193</t>
  </si>
  <si>
    <t>-1575239271</t>
  </si>
  <si>
    <t>-2072914295</t>
  </si>
  <si>
    <t>SEZNAM FIGUR</t>
  </si>
  <si>
    <t>Výměra</t>
  </si>
  <si>
    <t xml:space="preserve"> SO21/ 21.1 - URS</t>
  </si>
  <si>
    <t>Použití figury:</t>
  </si>
  <si>
    <t>Hloubení nezapažených jam při elektromontážích ručně v hornině tř I skupiny 3</t>
  </si>
  <si>
    <t>Zásyp jam při elektromontážích strojně včetně zhutnění v hornině tř I skupiny 3</t>
  </si>
  <si>
    <t xml:space="preserve"> SO25/ 25.1 - URS</t>
  </si>
  <si>
    <t>Zřízení bednění základových patek</t>
  </si>
  <si>
    <t>Základové patky ze ŽB bez zvýšených nároků na prostředí tř. C 16/20</t>
  </si>
  <si>
    <t>Podsyp pod základové konstrukce se zhutněním z hrubého kameniva frakce 16 až 32 mm</t>
  </si>
  <si>
    <t>Podsyp pod základové konstrukce se zhutněním z drobného kameniva frakce 0 až 4 mm</t>
  </si>
  <si>
    <t xml:space="preserve"> SO25/ 25.2 - UOŽI</t>
  </si>
  <si>
    <t>Montáž kabelů 2- a 3-žílových Cu do 16 mm2</t>
  </si>
  <si>
    <t>Montáž kabelů 4- a 5-žílových Cu do 16 mm2</t>
  </si>
  <si>
    <t xml:space="preserve"> SO28/ 28.1 - URS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</si>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</sst>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4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9" fillId="2" borderId="20" xfId="0" applyFont="1" applyFill="1" applyBorder="1" applyAlignment="1" applyProtection="1">
      <alignment horizontal="left" vertical="center"/>
      <protection locked="0"/>
    </xf>
    <xf numFmtId="0" fontId="39" fillId="0" borderId="21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  <xf numFmtId="0" fontId="30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4" fillId="0" borderId="1" xfId="0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 wrapText="1"/>
    </xf>
    <xf numFmtId="0" fontId="45" fillId="0" borderId="29" xfId="0" applyFont="1" applyBorder="1" applyAlignment="1">
      <alignment horizontal="left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wrapText="1"/>
    </xf>
    <xf numFmtId="49" fontId="46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451182" TargetMode="External"/><Relationship Id="rId3" Type="http://schemas.openxmlformats.org/officeDocument/2006/relationships/hyperlink" Target="https://podminky.urs.cz/item/CS_URS_2023_01/220182024" TargetMode="External"/><Relationship Id="rId7" Type="http://schemas.openxmlformats.org/officeDocument/2006/relationships/hyperlink" Target="https://podminky.urs.cz/item/CS_URS_2023_01/460161172" TargetMode="External"/><Relationship Id="rId2" Type="http://schemas.openxmlformats.org/officeDocument/2006/relationships/hyperlink" Target="https://podminky.urs.cz/item/CS_URS_2023_01/220182026" TargetMode="External"/><Relationship Id="rId1" Type="http://schemas.openxmlformats.org/officeDocument/2006/relationships/hyperlink" Target="https://podminky.urs.cz/item/CS_URS_2023_01/220182021" TargetMode="External"/><Relationship Id="rId6" Type="http://schemas.openxmlformats.org/officeDocument/2006/relationships/hyperlink" Target="https://podminky.urs.cz/item/CS_URS_2023_01/460010021" TargetMode="External"/><Relationship Id="rId5" Type="http://schemas.openxmlformats.org/officeDocument/2006/relationships/hyperlink" Target="https://podminky.urs.cz/item/CS_URS_2023_01/220182202" TargetMode="External"/><Relationship Id="rId10" Type="http://schemas.openxmlformats.org/officeDocument/2006/relationships/drawing" Target="../drawings/drawing11.xml"/><Relationship Id="rId4" Type="http://schemas.openxmlformats.org/officeDocument/2006/relationships/hyperlink" Target="https://podminky.urs.cz/item/CS_URS_2023_01/220182031" TargetMode="External"/><Relationship Id="rId9" Type="http://schemas.openxmlformats.org/officeDocument/2006/relationships/hyperlink" Target="https://podminky.urs.cz/item/CS_URS_2023_01/460671112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97013501" TargetMode="External"/><Relationship Id="rId13" Type="http://schemas.openxmlformats.org/officeDocument/2006/relationships/hyperlink" Target="https://podminky.urs.cz/item/CS_URS_2023_01/460010025" TargetMode="External"/><Relationship Id="rId18" Type="http://schemas.openxmlformats.org/officeDocument/2006/relationships/hyperlink" Target="https://podminky.urs.cz/item/CS_URS_2023_01/460411122" TargetMode="External"/><Relationship Id="rId3" Type="http://schemas.openxmlformats.org/officeDocument/2006/relationships/hyperlink" Target="https://podminky.urs.cz/item/CS_URS_2023_01/275321311" TargetMode="External"/><Relationship Id="rId7" Type="http://schemas.openxmlformats.org/officeDocument/2006/relationships/hyperlink" Target="https://podminky.urs.cz/item/CS_URS_2023_01/998011001" TargetMode="External"/><Relationship Id="rId12" Type="http://schemas.openxmlformats.org/officeDocument/2006/relationships/hyperlink" Target="https://podminky.urs.cz/item/CS_URS_2023_01/220110401" TargetMode="External"/><Relationship Id="rId17" Type="http://schemas.openxmlformats.org/officeDocument/2006/relationships/hyperlink" Target="https://podminky.urs.cz/item/CS_URS_2023_01/460242221" TargetMode="External"/><Relationship Id="rId2" Type="http://schemas.openxmlformats.org/officeDocument/2006/relationships/hyperlink" Target="https://podminky.urs.cz/item/CS_URS_2023_01/271562211" TargetMode="External"/><Relationship Id="rId16" Type="http://schemas.openxmlformats.org/officeDocument/2006/relationships/hyperlink" Target="https://podminky.urs.cz/item/CS_URS_2023_01/460242211" TargetMode="External"/><Relationship Id="rId20" Type="http://schemas.openxmlformats.org/officeDocument/2006/relationships/drawing" Target="../drawings/drawing12.xml"/><Relationship Id="rId1" Type="http://schemas.openxmlformats.org/officeDocument/2006/relationships/hyperlink" Target="https://podminky.urs.cz/item/CS_URS_2023_01/271532212" TargetMode="External"/><Relationship Id="rId6" Type="http://schemas.openxmlformats.org/officeDocument/2006/relationships/hyperlink" Target="https://podminky.urs.cz/item/CS_URS_2023_01/971042141" TargetMode="External"/><Relationship Id="rId11" Type="http://schemas.openxmlformats.org/officeDocument/2006/relationships/hyperlink" Target="https://podminky.urs.cz/item/CS_URS_2023_01/997013601" TargetMode="External"/><Relationship Id="rId5" Type="http://schemas.openxmlformats.org/officeDocument/2006/relationships/hyperlink" Target="https://podminky.urs.cz/item/CS_URS_2023_01/275351122" TargetMode="External"/><Relationship Id="rId15" Type="http://schemas.openxmlformats.org/officeDocument/2006/relationships/hyperlink" Target="https://podminky.urs.cz/item/CS_URS_2023_01/460161272" TargetMode="External"/><Relationship Id="rId10" Type="http://schemas.openxmlformats.org/officeDocument/2006/relationships/hyperlink" Target="https://podminky.urs.cz/item/CS_URS_2023_01/997013509" TargetMode="External"/><Relationship Id="rId19" Type="http://schemas.openxmlformats.org/officeDocument/2006/relationships/hyperlink" Target="https://podminky.urs.cz/item/CS_URS_2023_01/460451282" TargetMode="External"/><Relationship Id="rId4" Type="http://schemas.openxmlformats.org/officeDocument/2006/relationships/hyperlink" Target="https://podminky.urs.cz/item/CS_URS_2023_01/275351121" TargetMode="External"/><Relationship Id="rId9" Type="http://schemas.openxmlformats.org/officeDocument/2006/relationships/hyperlink" Target="https://podminky.urs.cz/item/CS_URS_2023_01/997013511" TargetMode="External"/><Relationship Id="rId14" Type="http://schemas.openxmlformats.org/officeDocument/2006/relationships/hyperlink" Target="https://podminky.urs.cz/item/CS_URS_2023_01/460131113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161272" TargetMode="External"/><Relationship Id="rId13" Type="http://schemas.openxmlformats.org/officeDocument/2006/relationships/hyperlink" Target="https://podminky.urs.cz/item/CS_URS_2023_01/997013509" TargetMode="External"/><Relationship Id="rId3" Type="http://schemas.openxmlformats.org/officeDocument/2006/relationships/hyperlink" Target="https://podminky.urs.cz/item/CS_URS_2023_01/271562211" TargetMode="External"/><Relationship Id="rId7" Type="http://schemas.openxmlformats.org/officeDocument/2006/relationships/hyperlink" Target="https://podminky.urs.cz/item/CS_URS_2023_01/460131113" TargetMode="External"/><Relationship Id="rId12" Type="http://schemas.openxmlformats.org/officeDocument/2006/relationships/hyperlink" Target="https://podminky.urs.cz/item/CS_URS_2023_01/997013511" TargetMode="External"/><Relationship Id="rId2" Type="http://schemas.openxmlformats.org/officeDocument/2006/relationships/hyperlink" Target="https://podminky.urs.cz/item/CS_URS_2023_01/271532212" TargetMode="External"/><Relationship Id="rId1" Type="http://schemas.openxmlformats.org/officeDocument/2006/relationships/hyperlink" Target="https://podminky.urs.cz/item/CS_URS_2023_01/275321311" TargetMode="External"/><Relationship Id="rId6" Type="http://schemas.openxmlformats.org/officeDocument/2006/relationships/hyperlink" Target="https://podminky.urs.cz/item/CS_URS_2023_01/220110401" TargetMode="External"/><Relationship Id="rId11" Type="http://schemas.openxmlformats.org/officeDocument/2006/relationships/hyperlink" Target="https://podminky.urs.cz/item/CS_URS_2023_01/997013501" TargetMode="External"/><Relationship Id="rId5" Type="http://schemas.openxmlformats.org/officeDocument/2006/relationships/hyperlink" Target="https://podminky.urs.cz/item/CS_URS_2023_01/275351122" TargetMode="External"/><Relationship Id="rId15" Type="http://schemas.openxmlformats.org/officeDocument/2006/relationships/drawing" Target="../drawings/drawing16.xml"/><Relationship Id="rId10" Type="http://schemas.openxmlformats.org/officeDocument/2006/relationships/hyperlink" Target="https://podminky.urs.cz/item/CS_URS_2023_01/460451282" TargetMode="External"/><Relationship Id="rId4" Type="http://schemas.openxmlformats.org/officeDocument/2006/relationships/hyperlink" Target="https://podminky.urs.cz/item/CS_URS_2023_01/275351121" TargetMode="External"/><Relationship Id="rId9" Type="http://schemas.openxmlformats.org/officeDocument/2006/relationships/hyperlink" Target="https://podminky.urs.cz/item/CS_URS_2023_01/460411122" TargetMode="External"/><Relationship Id="rId14" Type="http://schemas.openxmlformats.org/officeDocument/2006/relationships/hyperlink" Target="https://podminky.urs.cz/item/CS_URS_2023_01/997013601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161272" TargetMode="External"/><Relationship Id="rId13" Type="http://schemas.openxmlformats.org/officeDocument/2006/relationships/hyperlink" Target="https://podminky.urs.cz/item/CS_URS_2023_01/460242221" TargetMode="External"/><Relationship Id="rId18" Type="http://schemas.openxmlformats.org/officeDocument/2006/relationships/hyperlink" Target="https://podminky.urs.cz/item/CS_URS_2023_01/139911121" TargetMode="External"/><Relationship Id="rId3" Type="http://schemas.openxmlformats.org/officeDocument/2006/relationships/hyperlink" Target="https://podminky.urs.cz/item/CS_URS_2023_01/275321311" TargetMode="External"/><Relationship Id="rId21" Type="http://schemas.openxmlformats.org/officeDocument/2006/relationships/hyperlink" Target="https://podminky.urs.cz/item/CS_URS_2023_01/997013509" TargetMode="External"/><Relationship Id="rId7" Type="http://schemas.openxmlformats.org/officeDocument/2006/relationships/hyperlink" Target="https://podminky.urs.cz/item/CS_URS_2023_01/460010025" TargetMode="External"/><Relationship Id="rId12" Type="http://schemas.openxmlformats.org/officeDocument/2006/relationships/hyperlink" Target="https://podminky.urs.cz/item/CS_URS_2023_01/460242211" TargetMode="External"/><Relationship Id="rId17" Type="http://schemas.openxmlformats.org/officeDocument/2006/relationships/hyperlink" Target="https://podminky.urs.cz/item/CS_URS_2023_01/611325215" TargetMode="External"/><Relationship Id="rId2" Type="http://schemas.openxmlformats.org/officeDocument/2006/relationships/hyperlink" Target="https://podminky.urs.cz/item/CS_URS_2023_01/271562211" TargetMode="External"/><Relationship Id="rId16" Type="http://schemas.openxmlformats.org/officeDocument/2006/relationships/hyperlink" Target="https://podminky.urs.cz/item/CS_URS_2023_01/612325205" TargetMode="External"/><Relationship Id="rId20" Type="http://schemas.openxmlformats.org/officeDocument/2006/relationships/hyperlink" Target="https://podminky.urs.cz/item/CS_URS_2023_01/997013511" TargetMode="External"/><Relationship Id="rId1" Type="http://schemas.openxmlformats.org/officeDocument/2006/relationships/hyperlink" Target="https://podminky.urs.cz/item/CS_URS_2023_01/271532212" TargetMode="External"/><Relationship Id="rId6" Type="http://schemas.openxmlformats.org/officeDocument/2006/relationships/hyperlink" Target="https://podminky.urs.cz/item/CS_URS_2023_01/220110401" TargetMode="External"/><Relationship Id="rId11" Type="http://schemas.openxmlformats.org/officeDocument/2006/relationships/hyperlink" Target="https://podminky.urs.cz/item/CS_URS_2023_01/460131113" TargetMode="External"/><Relationship Id="rId5" Type="http://schemas.openxmlformats.org/officeDocument/2006/relationships/hyperlink" Target="https://podminky.urs.cz/item/CS_URS_2023_01/275351122" TargetMode="External"/><Relationship Id="rId15" Type="http://schemas.openxmlformats.org/officeDocument/2006/relationships/hyperlink" Target="https://podminky.urs.cz/item/CS_URS_2023_01/460581121" TargetMode="External"/><Relationship Id="rId23" Type="http://schemas.openxmlformats.org/officeDocument/2006/relationships/drawing" Target="../drawings/drawing19.xml"/><Relationship Id="rId10" Type="http://schemas.openxmlformats.org/officeDocument/2006/relationships/hyperlink" Target="https://podminky.urs.cz/item/CS_URS_2023_01/141721214" TargetMode="External"/><Relationship Id="rId19" Type="http://schemas.openxmlformats.org/officeDocument/2006/relationships/hyperlink" Target="https://podminky.urs.cz/item/CS_URS_2023_01/997013501" TargetMode="External"/><Relationship Id="rId4" Type="http://schemas.openxmlformats.org/officeDocument/2006/relationships/hyperlink" Target="https://podminky.urs.cz/item/CS_URS_2023_01/275351121" TargetMode="External"/><Relationship Id="rId9" Type="http://schemas.openxmlformats.org/officeDocument/2006/relationships/hyperlink" Target="https://podminky.urs.cz/item/CS_URS_2023_01/460451282" TargetMode="External"/><Relationship Id="rId14" Type="http://schemas.openxmlformats.org/officeDocument/2006/relationships/hyperlink" Target="https://podminky.urs.cz/item/CS_URS_2023_01/460411122" TargetMode="External"/><Relationship Id="rId22" Type="http://schemas.openxmlformats.org/officeDocument/2006/relationships/hyperlink" Target="https://podminky.urs.cz/item/CS_URS_2023_01/997013601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131113" TargetMode="External"/><Relationship Id="rId13" Type="http://schemas.openxmlformats.org/officeDocument/2006/relationships/hyperlink" Target="https://podminky.urs.cz/item/CS_URS_2023_01/460411122" TargetMode="External"/><Relationship Id="rId18" Type="http://schemas.openxmlformats.org/officeDocument/2006/relationships/hyperlink" Target="https://podminky.urs.cz/item/CS_URS_2023_01/141721214" TargetMode="External"/><Relationship Id="rId3" Type="http://schemas.openxmlformats.org/officeDocument/2006/relationships/hyperlink" Target="https://podminky.urs.cz/item/CS_URS_2023_01/275321311" TargetMode="External"/><Relationship Id="rId21" Type="http://schemas.openxmlformats.org/officeDocument/2006/relationships/hyperlink" Target="https://podminky.urs.cz/item/CS_URS_2023_01/997013511" TargetMode="External"/><Relationship Id="rId7" Type="http://schemas.openxmlformats.org/officeDocument/2006/relationships/hyperlink" Target="https://podminky.urs.cz/item/CS_URS_2023_01/460010025" TargetMode="External"/><Relationship Id="rId12" Type="http://schemas.openxmlformats.org/officeDocument/2006/relationships/hyperlink" Target="https://podminky.urs.cz/item/CS_URS_2023_01/460242221" TargetMode="External"/><Relationship Id="rId17" Type="http://schemas.openxmlformats.org/officeDocument/2006/relationships/hyperlink" Target="https://podminky.urs.cz/item/CS_URS_2023_01/113151111" TargetMode="External"/><Relationship Id="rId2" Type="http://schemas.openxmlformats.org/officeDocument/2006/relationships/hyperlink" Target="https://podminky.urs.cz/item/CS_URS_2023_01/271562211" TargetMode="External"/><Relationship Id="rId16" Type="http://schemas.openxmlformats.org/officeDocument/2006/relationships/hyperlink" Target="https://podminky.urs.cz/item/CS_URS_2023_01/460581121" TargetMode="External"/><Relationship Id="rId20" Type="http://schemas.openxmlformats.org/officeDocument/2006/relationships/hyperlink" Target="https://podminky.urs.cz/item/CS_URS_2023_01/997013501" TargetMode="External"/><Relationship Id="rId1" Type="http://schemas.openxmlformats.org/officeDocument/2006/relationships/hyperlink" Target="https://podminky.urs.cz/item/CS_URS_2023_01/271532212" TargetMode="External"/><Relationship Id="rId6" Type="http://schemas.openxmlformats.org/officeDocument/2006/relationships/hyperlink" Target="https://podminky.urs.cz/item/CS_URS_2023_01/220110401" TargetMode="External"/><Relationship Id="rId11" Type="http://schemas.openxmlformats.org/officeDocument/2006/relationships/hyperlink" Target="https://podminky.urs.cz/item/CS_URS_2023_01/460242211" TargetMode="External"/><Relationship Id="rId24" Type="http://schemas.openxmlformats.org/officeDocument/2006/relationships/drawing" Target="../drawings/drawing2.xml"/><Relationship Id="rId5" Type="http://schemas.openxmlformats.org/officeDocument/2006/relationships/hyperlink" Target="https://podminky.urs.cz/item/CS_URS_2023_01/275351122" TargetMode="External"/><Relationship Id="rId15" Type="http://schemas.openxmlformats.org/officeDocument/2006/relationships/hyperlink" Target="https://podminky.urs.cz/item/CS_URS_2023_01/460451282" TargetMode="External"/><Relationship Id="rId23" Type="http://schemas.openxmlformats.org/officeDocument/2006/relationships/hyperlink" Target="https://podminky.urs.cz/item/CS_URS_2023_01/997013601" TargetMode="External"/><Relationship Id="rId10" Type="http://schemas.openxmlformats.org/officeDocument/2006/relationships/hyperlink" Target="https://podminky.urs.cz/item/CS_URS_2023_01/460161272" TargetMode="External"/><Relationship Id="rId19" Type="http://schemas.openxmlformats.org/officeDocument/2006/relationships/hyperlink" Target="https://podminky.urs.cz/item/CS_URS_2023_01/460881411" TargetMode="External"/><Relationship Id="rId4" Type="http://schemas.openxmlformats.org/officeDocument/2006/relationships/hyperlink" Target="https://podminky.urs.cz/item/CS_URS_2023_01/275351121" TargetMode="External"/><Relationship Id="rId9" Type="http://schemas.openxmlformats.org/officeDocument/2006/relationships/hyperlink" Target="https://podminky.urs.cz/item/CS_URS_2023_01/460161172" TargetMode="External"/><Relationship Id="rId14" Type="http://schemas.openxmlformats.org/officeDocument/2006/relationships/hyperlink" Target="https://podminky.urs.cz/item/CS_URS_2023_01/460451182" TargetMode="External"/><Relationship Id="rId22" Type="http://schemas.openxmlformats.org/officeDocument/2006/relationships/hyperlink" Target="https://podminky.urs.cz/item/CS_URS_2023_01/997013509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131113" TargetMode="External"/><Relationship Id="rId13" Type="http://schemas.openxmlformats.org/officeDocument/2006/relationships/hyperlink" Target="https://podminky.urs.cz/item/CS_URS_2023_01/460451282" TargetMode="External"/><Relationship Id="rId18" Type="http://schemas.openxmlformats.org/officeDocument/2006/relationships/hyperlink" Target="https://podminky.urs.cz/item/CS_URS_2023_01/997013601" TargetMode="External"/><Relationship Id="rId3" Type="http://schemas.openxmlformats.org/officeDocument/2006/relationships/hyperlink" Target="https://podminky.urs.cz/item/CS_URS_2023_01/275321311" TargetMode="External"/><Relationship Id="rId7" Type="http://schemas.openxmlformats.org/officeDocument/2006/relationships/hyperlink" Target="https://podminky.urs.cz/item/CS_URS_2023_01/460010025" TargetMode="External"/><Relationship Id="rId12" Type="http://schemas.openxmlformats.org/officeDocument/2006/relationships/hyperlink" Target="https://podminky.urs.cz/item/CS_URS_2023_01/460411122" TargetMode="External"/><Relationship Id="rId17" Type="http://schemas.openxmlformats.org/officeDocument/2006/relationships/hyperlink" Target="https://podminky.urs.cz/item/CS_URS_2023_01/997013509" TargetMode="External"/><Relationship Id="rId2" Type="http://schemas.openxmlformats.org/officeDocument/2006/relationships/hyperlink" Target="https://podminky.urs.cz/item/CS_URS_2023_01/271562211" TargetMode="External"/><Relationship Id="rId16" Type="http://schemas.openxmlformats.org/officeDocument/2006/relationships/hyperlink" Target="https://podminky.urs.cz/item/CS_URS_2023_01/997013511" TargetMode="External"/><Relationship Id="rId1" Type="http://schemas.openxmlformats.org/officeDocument/2006/relationships/hyperlink" Target="https://podminky.urs.cz/item/CS_URS_2023_01/271532212" TargetMode="External"/><Relationship Id="rId6" Type="http://schemas.openxmlformats.org/officeDocument/2006/relationships/hyperlink" Target="https://podminky.urs.cz/item/CS_URS_2023_01/220110401" TargetMode="External"/><Relationship Id="rId11" Type="http://schemas.openxmlformats.org/officeDocument/2006/relationships/hyperlink" Target="https://podminky.urs.cz/item/CS_URS_2023_01/460242221" TargetMode="External"/><Relationship Id="rId5" Type="http://schemas.openxmlformats.org/officeDocument/2006/relationships/hyperlink" Target="https://podminky.urs.cz/item/CS_URS_2023_01/275351122" TargetMode="External"/><Relationship Id="rId15" Type="http://schemas.openxmlformats.org/officeDocument/2006/relationships/hyperlink" Target="https://podminky.urs.cz/item/CS_URS_2023_01/997013501" TargetMode="External"/><Relationship Id="rId10" Type="http://schemas.openxmlformats.org/officeDocument/2006/relationships/hyperlink" Target="https://podminky.urs.cz/item/CS_URS_2023_01/460242211" TargetMode="External"/><Relationship Id="rId19" Type="http://schemas.openxmlformats.org/officeDocument/2006/relationships/drawing" Target="../drawings/drawing22.xml"/><Relationship Id="rId4" Type="http://schemas.openxmlformats.org/officeDocument/2006/relationships/hyperlink" Target="https://podminky.urs.cz/item/CS_URS_2023_01/275351121" TargetMode="External"/><Relationship Id="rId9" Type="http://schemas.openxmlformats.org/officeDocument/2006/relationships/hyperlink" Target="https://podminky.urs.cz/item/CS_URS_2023_01/460161272" TargetMode="External"/><Relationship Id="rId14" Type="http://schemas.openxmlformats.org/officeDocument/2006/relationships/hyperlink" Target="https://podminky.urs.cz/item/CS_URS_2023_01/460581121" TargetMode="Externa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131113" TargetMode="External"/><Relationship Id="rId13" Type="http://schemas.openxmlformats.org/officeDocument/2006/relationships/hyperlink" Target="https://podminky.urs.cz/item/CS_URS_2023_01/460451282" TargetMode="External"/><Relationship Id="rId18" Type="http://schemas.openxmlformats.org/officeDocument/2006/relationships/hyperlink" Target="https://podminky.urs.cz/item/CS_URS_2023_01/997013601" TargetMode="External"/><Relationship Id="rId3" Type="http://schemas.openxmlformats.org/officeDocument/2006/relationships/hyperlink" Target="https://podminky.urs.cz/item/CS_URS_2023_01/271562211" TargetMode="External"/><Relationship Id="rId7" Type="http://schemas.openxmlformats.org/officeDocument/2006/relationships/hyperlink" Target="https://podminky.urs.cz/item/CS_URS_2023_01/220110401" TargetMode="External"/><Relationship Id="rId12" Type="http://schemas.openxmlformats.org/officeDocument/2006/relationships/hyperlink" Target="https://podminky.urs.cz/item/CS_URS_2023_01/460411122" TargetMode="External"/><Relationship Id="rId17" Type="http://schemas.openxmlformats.org/officeDocument/2006/relationships/hyperlink" Target="https://podminky.urs.cz/item/CS_URS_2023_01/997013509" TargetMode="External"/><Relationship Id="rId2" Type="http://schemas.openxmlformats.org/officeDocument/2006/relationships/hyperlink" Target="https://podminky.urs.cz/item/CS_URS_2023_01/271532212" TargetMode="External"/><Relationship Id="rId16" Type="http://schemas.openxmlformats.org/officeDocument/2006/relationships/hyperlink" Target="https://podminky.urs.cz/item/CS_URS_2023_01/997013511" TargetMode="External"/><Relationship Id="rId1" Type="http://schemas.openxmlformats.org/officeDocument/2006/relationships/hyperlink" Target="https://podminky.urs.cz/item/CS_URS_2023_01/141720003" TargetMode="External"/><Relationship Id="rId6" Type="http://schemas.openxmlformats.org/officeDocument/2006/relationships/hyperlink" Target="https://podminky.urs.cz/item/CS_URS_2023_01/275351122" TargetMode="External"/><Relationship Id="rId11" Type="http://schemas.openxmlformats.org/officeDocument/2006/relationships/hyperlink" Target="https://podminky.urs.cz/item/CS_URS_2023_01/460242221" TargetMode="External"/><Relationship Id="rId5" Type="http://schemas.openxmlformats.org/officeDocument/2006/relationships/hyperlink" Target="https://podminky.urs.cz/item/CS_URS_2023_01/275351121" TargetMode="External"/><Relationship Id="rId15" Type="http://schemas.openxmlformats.org/officeDocument/2006/relationships/hyperlink" Target="https://podminky.urs.cz/item/CS_URS_2023_01/997013501" TargetMode="External"/><Relationship Id="rId10" Type="http://schemas.openxmlformats.org/officeDocument/2006/relationships/hyperlink" Target="https://podminky.urs.cz/item/CS_URS_2023_01/460242211" TargetMode="External"/><Relationship Id="rId19" Type="http://schemas.openxmlformats.org/officeDocument/2006/relationships/drawing" Target="../drawings/drawing5.xml"/><Relationship Id="rId4" Type="http://schemas.openxmlformats.org/officeDocument/2006/relationships/hyperlink" Target="https://podminky.urs.cz/item/CS_URS_2023_01/275321311" TargetMode="External"/><Relationship Id="rId9" Type="http://schemas.openxmlformats.org/officeDocument/2006/relationships/hyperlink" Target="https://podminky.urs.cz/item/CS_URS_2023_01/460161272" TargetMode="External"/><Relationship Id="rId14" Type="http://schemas.openxmlformats.org/officeDocument/2006/relationships/hyperlink" Target="https://podminky.urs.cz/item/CS_URS_2023_01/46058112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161272" TargetMode="External"/><Relationship Id="rId13" Type="http://schemas.openxmlformats.org/officeDocument/2006/relationships/hyperlink" Target="https://podminky.urs.cz/item/CS_URS_2023_01/460581121" TargetMode="External"/><Relationship Id="rId18" Type="http://schemas.openxmlformats.org/officeDocument/2006/relationships/drawing" Target="../drawings/drawing8.xml"/><Relationship Id="rId3" Type="http://schemas.openxmlformats.org/officeDocument/2006/relationships/hyperlink" Target="https://podminky.urs.cz/item/CS_URS_2023_01/275321311" TargetMode="External"/><Relationship Id="rId7" Type="http://schemas.openxmlformats.org/officeDocument/2006/relationships/hyperlink" Target="https://podminky.urs.cz/item/CS_URS_2023_01/460131113" TargetMode="External"/><Relationship Id="rId12" Type="http://schemas.openxmlformats.org/officeDocument/2006/relationships/hyperlink" Target="https://podminky.urs.cz/item/CS_URS_2023_01/460451282" TargetMode="External"/><Relationship Id="rId17" Type="http://schemas.openxmlformats.org/officeDocument/2006/relationships/hyperlink" Target="https://podminky.urs.cz/item/CS_URS_2023_01/997013601" TargetMode="External"/><Relationship Id="rId2" Type="http://schemas.openxmlformats.org/officeDocument/2006/relationships/hyperlink" Target="https://podminky.urs.cz/item/CS_URS_2023_01/271562211" TargetMode="External"/><Relationship Id="rId16" Type="http://schemas.openxmlformats.org/officeDocument/2006/relationships/hyperlink" Target="https://podminky.urs.cz/item/CS_URS_2023_01/997013509" TargetMode="External"/><Relationship Id="rId1" Type="http://schemas.openxmlformats.org/officeDocument/2006/relationships/hyperlink" Target="https://podminky.urs.cz/item/CS_URS_2023_01/271532212" TargetMode="External"/><Relationship Id="rId6" Type="http://schemas.openxmlformats.org/officeDocument/2006/relationships/hyperlink" Target="https://podminky.urs.cz/item/CS_URS_2023_01/220110401" TargetMode="External"/><Relationship Id="rId11" Type="http://schemas.openxmlformats.org/officeDocument/2006/relationships/hyperlink" Target="https://podminky.urs.cz/item/CS_URS_2023_01/460411122" TargetMode="External"/><Relationship Id="rId5" Type="http://schemas.openxmlformats.org/officeDocument/2006/relationships/hyperlink" Target="https://podminky.urs.cz/item/CS_URS_2023_01/275351122" TargetMode="External"/><Relationship Id="rId15" Type="http://schemas.openxmlformats.org/officeDocument/2006/relationships/hyperlink" Target="https://podminky.urs.cz/item/CS_URS_2023_01/997013511" TargetMode="External"/><Relationship Id="rId10" Type="http://schemas.openxmlformats.org/officeDocument/2006/relationships/hyperlink" Target="https://podminky.urs.cz/item/CS_URS_2023_01/460242221" TargetMode="External"/><Relationship Id="rId4" Type="http://schemas.openxmlformats.org/officeDocument/2006/relationships/hyperlink" Target="https://podminky.urs.cz/item/CS_URS_2023_01/275351121" TargetMode="External"/><Relationship Id="rId9" Type="http://schemas.openxmlformats.org/officeDocument/2006/relationships/hyperlink" Target="https://podminky.urs.cz/item/CS_URS_2023_01/460242211" TargetMode="External"/><Relationship Id="rId14" Type="http://schemas.openxmlformats.org/officeDocument/2006/relationships/hyperlink" Target="https://podminky.urs.cz/item/CS_URS_2023_01/997013501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86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406"/>
      <c r="AS2" s="406"/>
      <c r="AT2" s="406"/>
      <c r="AU2" s="406"/>
      <c r="AV2" s="406"/>
      <c r="AW2" s="406"/>
      <c r="AX2" s="406"/>
      <c r="AY2" s="406"/>
      <c r="AZ2" s="406"/>
      <c r="BA2" s="406"/>
      <c r="BB2" s="406"/>
      <c r="BC2" s="406"/>
      <c r="BD2" s="406"/>
      <c r="BE2" s="406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90" t="s">
        <v>14</v>
      </c>
      <c r="L5" s="391"/>
      <c r="M5" s="391"/>
      <c r="N5" s="391"/>
      <c r="O5" s="391"/>
      <c r="P5" s="391"/>
      <c r="Q5" s="391"/>
      <c r="R5" s="391"/>
      <c r="S5" s="391"/>
      <c r="T5" s="391"/>
      <c r="U5" s="391"/>
      <c r="V5" s="391"/>
      <c r="W5" s="391"/>
      <c r="X5" s="391"/>
      <c r="Y5" s="391"/>
      <c r="Z5" s="391"/>
      <c r="AA5" s="391"/>
      <c r="AB5" s="391"/>
      <c r="AC5" s="391"/>
      <c r="AD5" s="391"/>
      <c r="AE5" s="391"/>
      <c r="AF5" s="391"/>
      <c r="AG5" s="391"/>
      <c r="AH5" s="391"/>
      <c r="AI5" s="391"/>
      <c r="AJ5" s="391"/>
      <c r="AK5" s="391"/>
      <c r="AL5" s="391"/>
      <c r="AM5" s="391"/>
      <c r="AN5" s="391"/>
      <c r="AO5" s="391"/>
      <c r="AP5" s="24"/>
      <c r="AQ5" s="24"/>
      <c r="AR5" s="22"/>
      <c r="BE5" s="387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92" t="s">
        <v>17</v>
      </c>
      <c r="L6" s="391"/>
      <c r="M6" s="391"/>
      <c r="N6" s="391"/>
      <c r="O6" s="391"/>
      <c r="P6" s="391"/>
      <c r="Q6" s="391"/>
      <c r="R6" s="391"/>
      <c r="S6" s="391"/>
      <c r="T6" s="391"/>
      <c r="U6" s="391"/>
      <c r="V6" s="391"/>
      <c r="W6" s="391"/>
      <c r="X6" s="391"/>
      <c r="Y6" s="391"/>
      <c r="Z6" s="391"/>
      <c r="AA6" s="391"/>
      <c r="AB6" s="391"/>
      <c r="AC6" s="391"/>
      <c r="AD6" s="391"/>
      <c r="AE6" s="391"/>
      <c r="AF6" s="391"/>
      <c r="AG6" s="391"/>
      <c r="AH6" s="391"/>
      <c r="AI6" s="391"/>
      <c r="AJ6" s="391"/>
      <c r="AK6" s="391"/>
      <c r="AL6" s="391"/>
      <c r="AM6" s="391"/>
      <c r="AN6" s="391"/>
      <c r="AO6" s="391"/>
      <c r="AP6" s="24"/>
      <c r="AQ6" s="24"/>
      <c r="AR6" s="22"/>
      <c r="BE6" s="388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88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/>
      <c r="AO8" s="24"/>
      <c r="AP8" s="24"/>
      <c r="AQ8" s="24"/>
      <c r="AR8" s="22"/>
      <c r="BE8" s="388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88"/>
      <c r="BS9" s="19" t="s">
        <v>6</v>
      </c>
    </row>
    <row r="10" spans="1:74" s="1" customFormat="1" ht="12" customHeight="1">
      <c r="B10" s="23"/>
      <c r="C10" s="24"/>
      <c r="D10" s="31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25</v>
      </c>
      <c r="AL10" s="24"/>
      <c r="AM10" s="24"/>
      <c r="AN10" s="29" t="s">
        <v>19</v>
      </c>
      <c r="AO10" s="24"/>
      <c r="AP10" s="24"/>
      <c r="AQ10" s="24"/>
      <c r="AR10" s="22"/>
      <c r="BE10" s="388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26</v>
      </c>
      <c r="AL11" s="24"/>
      <c r="AM11" s="24"/>
      <c r="AN11" s="29" t="s">
        <v>19</v>
      </c>
      <c r="AO11" s="24"/>
      <c r="AP11" s="24"/>
      <c r="AQ11" s="24"/>
      <c r="AR11" s="22"/>
      <c r="BE11" s="388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88"/>
      <c r="BS12" s="19" t="s">
        <v>6</v>
      </c>
    </row>
    <row r="13" spans="1:74" s="1" customFormat="1" ht="12" customHeight="1">
      <c r="B13" s="23"/>
      <c r="C13" s="24"/>
      <c r="D13" s="31" t="s">
        <v>27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25</v>
      </c>
      <c r="AL13" s="24"/>
      <c r="AM13" s="24"/>
      <c r="AN13" s="33" t="s">
        <v>28</v>
      </c>
      <c r="AO13" s="24"/>
      <c r="AP13" s="24"/>
      <c r="AQ13" s="24"/>
      <c r="AR13" s="22"/>
      <c r="BE13" s="388"/>
      <c r="BS13" s="19" t="s">
        <v>6</v>
      </c>
    </row>
    <row r="14" spans="1:74">
      <c r="B14" s="23"/>
      <c r="C14" s="24"/>
      <c r="D14" s="24"/>
      <c r="E14" s="393" t="s">
        <v>28</v>
      </c>
      <c r="F14" s="394"/>
      <c r="G14" s="394"/>
      <c r="H14" s="394"/>
      <c r="I14" s="394"/>
      <c r="J14" s="394"/>
      <c r="K14" s="394"/>
      <c r="L14" s="394"/>
      <c r="M14" s="394"/>
      <c r="N14" s="394"/>
      <c r="O14" s="394"/>
      <c r="P14" s="394"/>
      <c r="Q14" s="394"/>
      <c r="R14" s="394"/>
      <c r="S14" s="394"/>
      <c r="T14" s="394"/>
      <c r="U14" s="394"/>
      <c r="V14" s="394"/>
      <c r="W14" s="394"/>
      <c r="X14" s="394"/>
      <c r="Y14" s="394"/>
      <c r="Z14" s="394"/>
      <c r="AA14" s="394"/>
      <c r="AB14" s="394"/>
      <c r="AC14" s="394"/>
      <c r="AD14" s="394"/>
      <c r="AE14" s="394"/>
      <c r="AF14" s="394"/>
      <c r="AG14" s="394"/>
      <c r="AH14" s="394"/>
      <c r="AI14" s="394"/>
      <c r="AJ14" s="394"/>
      <c r="AK14" s="31" t="s">
        <v>26</v>
      </c>
      <c r="AL14" s="24"/>
      <c r="AM14" s="24"/>
      <c r="AN14" s="33" t="s">
        <v>28</v>
      </c>
      <c r="AO14" s="24"/>
      <c r="AP14" s="24"/>
      <c r="AQ14" s="24"/>
      <c r="AR14" s="22"/>
      <c r="BE14" s="388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88"/>
      <c r="BS15" s="19" t="s">
        <v>4</v>
      </c>
    </row>
    <row r="16" spans="1:74" s="1" customFormat="1" ht="12" customHeight="1">
      <c r="B16" s="23"/>
      <c r="C16" s="24"/>
      <c r="D16" s="31" t="s">
        <v>29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25</v>
      </c>
      <c r="AL16" s="24"/>
      <c r="AM16" s="24"/>
      <c r="AN16" s="29" t="s">
        <v>19</v>
      </c>
      <c r="AO16" s="24"/>
      <c r="AP16" s="24"/>
      <c r="AQ16" s="24"/>
      <c r="AR16" s="22"/>
      <c r="BE16" s="388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26</v>
      </c>
      <c r="AL17" s="24"/>
      <c r="AM17" s="24"/>
      <c r="AN17" s="29" t="s">
        <v>19</v>
      </c>
      <c r="AO17" s="24"/>
      <c r="AP17" s="24"/>
      <c r="AQ17" s="24"/>
      <c r="AR17" s="22"/>
      <c r="BE17" s="388"/>
      <c r="BS17" s="19" t="s">
        <v>30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88"/>
      <c r="BS18" s="19" t="s">
        <v>6</v>
      </c>
    </row>
    <row r="19" spans="1:71" s="1" customFormat="1" ht="12" customHeight="1">
      <c r="B19" s="23"/>
      <c r="C19" s="24"/>
      <c r="D19" s="31" t="s">
        <v>31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25</v>
      </c>
      <c r="AL19" s="24"/>
      <c r="AM19" s="24"/>
      <c r="AN19" s="29" t="s">
        <v>19</v>
      </c>
      <c r="AO19" s="24"/>
      <c r="AP19" s="24"/>
      <c r="AQ19" s="24"/>
      <c r="AR19" s="22"/>
      <c r="BE19" s="388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26</v>
      </c>
      <c r="AL20" s="24"/>
      <c r="AM20" s="24"/>
      <c r="AN20" s="29" t="s">
        <v>19</v>
      </c>
      <c r="AO20" s="24"/>
      <c r="AP20" s="24"/>
      <c r="AQ20" s="24"/>
      <c r="AR20" s="22"/>
      <c r="BE20" s="388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88"/>
    </row>
    <row r="22" spans="1:71" s="1" customFormat="1" ht="12" customHeight="1">
      <c r="B22" s="23"/>
      <c r="C22" s="24"/>
      <c r="D22" s="31" t="s">
        <v>32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88"/>
    </row>
    <row r="23" spans="1:71" s="1" customFormat="1" ht="47.25" customHeight="1">
      <c r="B23" s="23"/>
      <c r="C23" s="24"/>
      <c r="D23" s="24"/>
      <c r="E23" s="395" t="s">
        <v>33</v>
      </c>
      <c r="F23" s="395"/>
      <c r="G23" s="395"/>
      <c r="H23" s="395"/>
      <c r="I23" s="395"/>
      <c r="J23" s="395"/>
      <c r="K23" s="395"/>
      <c r="L23" s="395"/>
      <c r="M23" s="395"/>
      <c r="N23" s="395"/>
      <c r="O23" s="395"/>
      <c r="P23" s="395"/>
      <c r="Q23" s="395"/>
      <c r="R23" s="395"/>
      <c r="S23" s="395"/>
      <c r="T23" s="395"/>
      <c r="U23" s="395"/>
      <c r="V23" s="395"/>
      <c r="W23" s="395"/>
      <c r="X23" s="395"/>
      <c r="Y23" s="395"/>
      <c r="Z23" s="395"/>
      <c r="AA23" s="395"/>
      <c r="AB23" s="395"/>
      <c r="AC23" s="395"/>
      <c r="AD23" s="395"/>
      <c r="AE23" s="395"/>
      <c r="AF23" s="395"/>
      <c r="AG23" s="395"/>
      <c r="AH23" s="395"/>
      <c r="AI23" s="395"/>
      <c r="AJ23" s="395"/>
      <c r="AK23" s="395"/>
      <c r="AL23" s="395"/>
      <c r="AM23" s="395"/>
      <c r="AN23" s="395"/>
      <c r="AO23" s="24"/>
      <c r="AP23" s="24"/>
      <c r="AQ23" s="24"/>
      <c r="AR23" s="22"/>
      <c r="BE23" s="388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88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88"/>
    </row>
    <row r="26" spans="1:71" s="2" customFormat="1" ht="25.9" customHeight="1">
      <c r="A26" s="36"/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96">
        <f>ROUND(AG54,2)</f>
        <v>0</v>
      </c>
      <c r="AL26" s="397"/>
      <c r="AM26" s="397"/>
      <c r="AN26" s="397"/>
      <c r="AO26" s="397"/>
      <c r="AP26" s="38"/>
      <c r="AQ26" s="38"/>
      <c r="AR26" s="41"/>
      <c r="BE26" s="388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88"/>
    </row>
    <row r="28" spans="1:71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98" t="s">
        <v>35</v>
      </c>
      <c r="M28" s="398"/>
      <c r="N28" s="398"/>
      <c r="O28" s="398"/>
      <c r="P28" s="398"/>
      <c r="Q28" s="38"/>
      <c r="R28" s="38"/>
      <c r="S28" s="38"/>
      <c r="T28" s="38"/>
      <c r="U28" s="38"/>
      <c r="V28" s="38"/>
      <c r="W28" s="398" t="s">
        <v>36</v>
      </c>
      <c r="X28" s="398"/>
      <c r="Y28" s="398"/>
      <c r="Z28" s="398"/>
      <c r="AA28" s="398"/>
      <c r="AB28" s="398"/>
      <c r="AC28" s="398"/>
      <c r="AD28" s="398"/>
      <c r="AE28" s="398"/>
      <c r="AF28" s="38"/>
      <c r="AG28" s="38"/>
      <c r="AH28" s="38"/>
      <c r="AI28" s="38"/>
      <c r="AJ28" s="38"/>
      <c r="AK28" s="398" t="s">
        <v>37</v>
      </c>
      <c r="AL28" s="398"/>
      <c r="AM28" s="398"/>
      <c r="AN28" s="398"/>
      <c r="AO28" s="398"/>
      <c r="AP28" s="38"/>
      <c r="AQ28" s="38"/>
      <c r="AR28" s="41"/>
      <c r="BE28" s="388"/>
    </row>
    <row r="29" spans="1:71" s="3" customFormat="1" ht="14.45" customHeight="1">
      <c r="B29" s="42"/>
      <c r="C29" s="43"/>
      <c r="D29" s="31" t="s">
        <v>38</v>
      </c>
      <c r="E29" s="43"/>
      <c r="F29" s="31" t="s">
        <v>39</v>
      </c>
      <c r="G29" s="43"/>
      <c r="H29" s="43"/>
      <c r="I29" s="43"/>
      <c r="J29" s="43"/>
      <c r="K29" s="43"/>
      <c r="L29" s="401">
        <v>0.21</v>
      </c>
      <c r="M29" s="400"/>
      <c r="N29" s="400"/>
      <c r="O29" s="400"/>
      <c r="P29" s="400"/>
      <c r="Q29" s="43"/>
      <c r="R29" s="43"/>
      <c r="S29" s="43"/>
      <c r="T29" s="43"/>
      <c r="U29" s="43"/>
      <c r="V29" s="43"/>
      <c r="W29" s="399">
        <f>ROUND(AZ54, 2)</f>
        <v>0</v>
      </c>
      <c r="X29" s="400"/>
      <c r="Y29" s="400"/>
      <c r="Z29" s="400"/>
      <c r="AA29" s="400"/>
      <c r="AB29" s="400"/>
      <c r="AC29" s="400"/>
      <c r="AD29" s="400"/>
      <c r="AE29" s="400"/>
      <c r="AF29" s="43"/>
      <c r="AG29" s="43"/>
      <c r="AH29" s="43"/>
      <c r="AI29" s="43"/>
      <c r="AJ29" s="43"/>
      <c r="AK29" s="399">
        <f>ROUND(AV54, 2)</f>
        <v>0</v>
      </c>
      <c r="AL29" s="400"/>
      <c r="AM29" s="400"/>
      <c r="AN29" s="400"/>
      <c r="AO29" s="400"/>
      <c r="AP29" s="43"/>
      <c r="AQ29" s="43"/>
      <c r="AR29" s="44"/>
      <c r="BE29" s="389"/>
    </row>
    <row r="30" spans="1:71" s="3" customFormat="1" ht="14.45" customHeight="1">
      <c r="B30" s="42"/>
      <c r="C30" s="43"/>
      <c r="D30" s="43"/>
      <c r="E30" s="43"/>
      <c r="F30" s="31" t="s">
        <v>40</v>
      </c>
      <c r="G30" s="43"/>
      <c r="H30" s="43"/>
      <c r="I30" s="43"/>
      <c r="J30" s="43"/>
      <c r="K30" s="43"/>
      <c r="L30" s="401">
        <v>0.15</v>
      </c>
      <c r="M30" s="400"/>
      <c r="N30" s="400"/>
      <c r="O30" s="400"/>
      <c r="P30" s="400"/>
      <c r="Q30" s="43"/>
      <c r="R30" s="43"/>
      <c r="S30" s="43"/>
      <c r="T30" s="43"/>
      <c r="U30" s="43"/>
      <c r="V30" s="43"/>
      <c r="W30" s="399">
        <f>ROUND(BA54, 2)</f>
        <v>0</v>
      </c>
      <c r="X30" s="400"/>
      <c r="Y30" s="400"/>
      <c r="Z30" s="400"/>
      <c r="AA30" s="400"/>
      <c r="AB30" s="400"/>
      <c r="AC30" s="400"/>
      <c r="AD30" s="400"/>
      <c r="AE30" s="400"/>
      <c r="AF30" s="43"/>
      <c r="AG30" s="43"/>
      <c r="AH30" s="43"/>
      <c r="AI30" s="43"/>
      <c r="AJ30" s="43"/>
      <c r="AK30" s="399">
        <f>ROUND(AW54, 2)</f>
        <v>0</v>
      </c>
      <c r="AL30" s="400"/>
      <c r="AM30" s="400"/>
      <c r="AN30" s="400"/>
      <c r="AO30" s="400"/>
      <c r="AP30" s="43"/>
      <c r="AQ30" s="43"/>
      <c r="AR30" s="44"/>
      <c r="BE30" s="389"/>
    </row>
    <row r="31" spans="1:71" s="3" customFormat="1" ht="14.45" hidden="1" customHeight="1">
      <c r="B31" s="42"/>
      <c r="C31" s="43"/>
      <c r="D31" s="43"/>
      <c r="E31" s="43"/>
      <c r="F31" s="31" t="s">
        <v>41</v>
      </c>
      <c r="G31" s="43"/>
      <c r="H31" s="43"/>
      <c r="I31" s="43"/>
      <c r="J31" s="43"/>
      <c r="K31" s="43"/>
      <c r="L31" s="401">
        <v>0.21</v>
      </c>
      <c r="M31" s="400"/>
      <c r="N31" s="400"/>
      <c r="O31" s="400"/>
      <c r="P31" s="400"/>
      <c r="Q31" s="43"/>
      <c r="R31" s="43"/>
      <c r="S31" s="43"/>
      <c r="T31" s="43"/>
      <c r="U31" s="43"/>
      <c r="V31" s="43"/>
      <c r="W31" s="399">
        <f>ROUND(BB54, 2)</f>
        <v>0</v>
      </c>
      <c r="X31" s="400"/>
      <c r="Y31" s="400"/>
      <c r="Z31" s="400"/>
      <c r="AA31" s="400"/>
      <c r="AB31" s="400"/>
      <c r="AC31" s="400"/>
      <c r="AD31" s="400"/>
      <c r="AE31" s="400"/>
      <c r="AF31" s="43"/>
      <c r="AG31" s="43"/>
      <c r="AH31" s="43"/>
      <c r="AI31" s="43"/>
      <c r="AJ31" s="43"/>
      <c r="AK31" s="399">
        <v>0</v>
      </c>
      <c r="AL31" s="400"/>
      <c r="AM31" s="400"/>
      <c r="AN31" s="400"/>
      <c r="AO31" s="400"/>
      <c r="AP31" s="43"/>
      <c r="AQ31" s="43"/>
      <c r="AR31" s="44"/>
      <c r="BE31" s="389"/>
    </row>
    <row r="32" spans="1:71" s="3" customFormat="1" ht="14.45" hidden="1" customHeight="1">
      <c r="B32" s="42"/>
      <c r="C32" s="43"/>
      <c r="D32" s="43"/>
      <c r="E32" s="43"/>
      <c r="F32" s="31" t="s">
        <v>42</v>
      </c>
      <c r="G32" s="43"/>
      <c r="H32" s="43"/>
      <c r="I32" s="43"/>
      <c r="J32" s="43"/>
      <c r="K32" s="43"/>
      <c r="L32" s="401">
        <v>0.15</v>
      </c>
      <c r="M32" s="400"/>
      <c r="N32" s="400"/>
      <c r="O32" s="400"/>
      <c r="P32" s="400"/>
      <c r="Q32" s="43"/>
      <c r="R32" s="43"/>
      <c r="S32" s="43"/>
      <c r="T32" s="43"/>
      <c r="U32" s="43"/>
      <c r="V32" s="43"/>
      <c r="W32" s="399">
        <f>ROUND(BC54, 2)</f>
        <v>0</v>
      </c>
      <c r="X32" s="400"/>
      <c r="Y32" s="400"/>
      <c r="Z32" s="400"/>
      <c r="AA32" s="400"/>
      <c r="AB32" s="400"/>
      <c r="AC32" s="400"/>
      <c r="AD32" s="400"/>
      <c r="AE32" s="400"/>
      <c r="AF32" s="43"/>
      <c r="AG32" s="43"/>
      <c r="AH32" s="43"/>
      <c r="AI32" s="43"/>
      <c r="AJ32" s="43"/>
      <c r="AK32" s="399">
        <v>0</v>
      </c>
      <c r="AL32" s="400"/>
      <c r="AM32" s="400"/>
      <c r="AN32" s="400"/>
      <c r="AO32" s="400"/>
      <c r="AP32" s="43"/>
      <c r="AQ32" s="43"/>
      <c r="AR32" s="44"/>
      <c r="BE32" s="389"/>
    </row>
    <row r="33" spans="1:57" s="3" customFormat="1" ht="14.45" hidden="1" customHeight="1">
      <c r="B33" s="42"/>
      <c r="C33" s="43"/>
      <c r="D33" s="43"/>
      <c r="E33" s="43"/>
      <c r="F33" s="31" t="s">
        <v>43</v>
      </c>
      <c r="G33" s="43"/>
      <c r="H33" s="43"/>
      <c r="I33" s="43"/>
      <c r="J33" s="43"/>
      <c r="K33" s="43"/>
      <c r="L33" s="401">
        <v>0</v>
      </c>
      <c r="M33" s="400"/>
      <c r="N33" s="400"/>
      <c r="O33" s="400"/>
      <c r="P33" s="400"/>
      <c r="Q33" s="43"/>
      <c r="R33" s="43"/>
      <c r="S33" s="43"/>
      <c r="T33" s="43"/>
      <c r="U33" s="43"/>
      <c r="V33" s="43"/>
      <c r="W33" s="399">
        <f>ROUND(BD54, 2)</f>
        <v>0</v>
      </c>
      <c r="X33" s="400"/>
      <c r="Y33" s="400"/>
      <c r="Z33" s="400"/>
      <c r="AA33" s="400"/>
      <c r="AB33" s="400"/>
      <c r="AC33" s="400"/>
      <c r="AD33" s="400"/>
      <c r="AE33" s="400"/>
      <c r="AF33" s="43"/>
      <c r="AG33" s="43"/>
      <c r="AH33" s="43"/>
      <c r="AI33" s="43"/>
      <c r="AJ33" s="43"/>
      <c r="AK33" s="399">
        <v>0</v>
      </c>
      <c r="AL33" s="400"/>
      <c r="AM33" s="400"/>
      <c r="AN33" s="400"/>
      <c r="AO33" s="400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44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45</v>
      </c>
      <c r="U35" s="47"/>
      <c r="V35" s="47"/>
      <c r="W35" s="47"/>
      <c r="X35" s="405" t="s">
        <v>46</v>
      </c>
      <c r="Y35" s="403"/>
      <c r="Z35" s="403"/>
      <c r="AA35" s="403"/>
      <c r="AB35" s="403"/>
      <c r="AC35" s="47"/>
      <c r="AD35" s="47"/>
      <c r="AE35" s="47"/>
      <c r="AF35" s="47"/>
      <c r="AG35" s="47"/>
      <c r="AH35" s="47"/>
      <c r="AI35" s="47"/>
      <c r="AJ35" s="47"/>
      <c r="AK35" s="402">
        <f>SUM(AK26:AK33)</f>
        <v>0</v>
      </c>
      <c r="AL35" s="403"/>
      <c r="AM35" s="403"/>
      <c r="AN35" s="403"/>
      <c r="AO35" s="404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47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23_02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70" t="str">
        <f>K6</f>
        <v>Oprava osvětlení zast. na trati Litovel předměstí - Kostelec na Hané</v>
      </c>
      <c r="M45" s="371"/>
      <c r="N45" s="371"/>
      <c r="O45" s="371"/>
      <c r="P45" s="371"/>
      <c r="Q45" s="371"/>
      <c r="R45" s="371"/>
      <c r="S45" s="371"/>
      <c r="T45" s="371"/>
      <c r="U45" s="371"/>
      <c r="V45" s="371"/>
      <c r="W45" s="371"/>
      <c r="X45" s="371"/>
      <c r="Y45" s="371"/>
      <c r="Z45" s="371"/>
      <c r="AA45" s="371"/>
      <c r="AB45" s="371"/>
      <c r="AC45" s="371"/>
      <c r="AD45" s="371"/>
      <c r="AE45" s="371"/>
      <c r="AF45" s="371"/>
      <c r="AG45" s="371"/>
      <c r="AH45" s="371"/>
      <c r="AI45" s="371"/>
      <c r="AJ45" s="371"/>
      <c r="AK45" s="371"/>
      <c r="AL45" s="371"/>
      <c r="AM45" s="371"/>
      <c r="AN45" s="371"/>
      <c r="AO45" s="371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75" t="str">
        <f>IF(AN8= "","",AN8)</f>
        <v/>
      </c>
      <c r="AN47" s="375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29</v>
      </c>
      <c r="AJ49" s="38"/>
      <c r="AK49" s="38"/>
      <c r="AL49" s="38"/>
      <c r="AM49" s="376" t="str">
        <f>IF(E17="","",E17)</f>
        <v xml:space="preserve"> </v>
      </c>
      <c r="AN49" s="377"/>
      <c r="AO49" s="377"/>
      <c r="AP49" s="377"/>
      <c r="AQ49" s="38"/>
      <c r="AR49" s="41"/>
      <c r="AS49" s="378" t="s">
        <v>48</v>
      </c>
      <c r="AT49" s="379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27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31</v>
      </c>
      <c r="AJ50" s="38"/>
      <c r="AK50" s="38"/>
      <c r="AL50" s="38"/>
      <c r="AM50" s="376" t="str">
        <f>IF(E20="","",E20)</f>
        <v xml:space="preserve"> </v>
      </c>
      <c r="AN50" s="377"/>
      <c r="AO50" s="377"/>
      <c r="AP50" s="377"/>
      <c r="AQ50" s="38"/>
      <c r="AR50" s="41"/>
      <c r="AS50" s="380"/>
      <c r="AT50" s="381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82"/>
      <c r="AT51" s="383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74" t="s">
        <v>49</v>
      </c>
      <c r="D52" s="373"/>
      <c r="E52" s="373"/>
      <c r="F52" s="373"/>
      <c r="G52" s="373"/>
      <c r="H52" s="68"/>
      <c r="I52" s="372" t="s">
        <v>50</v>
      </c>
      <c r="J52" s="373"/>
      <c r="K52" s="373"/>
      <c r="L52" s="373"/>
      <c r="M52" s="373"/>
      <c r="N52" s="373"/>
      <c r="O52" s="373"/>
      <c r="P52" s="373"/>
      <c r="Q52" s="373"/>
      <c r="R52" s="373"/>
      <c r="S52" s="373"/>
      <c r="T52" s="373"/>
      <c r="U52" s="373"/>
      <c r="V52" s="373"/>
      <c r="W52" s="373"/>
      <c r="X52" s="373"/>
      <c r="Y52" s="373"/>
      <c r="Z52" s="373"/>
      <c r="AA52" s="373"/>
      <c r="AB52" s="373"/>
      <c r="AC52" s="373"/>
      <c r="AD52" s="373"/>
      <c r="AE52" s="373"/>
      <c r="AF52" s="373"/>
      <c r="AG52" s="384" t="s">
        <v>51</v>
      </c>
      <c r="AH52" s="373"/>
      <c r="AI52" s="373"/>
      <c r="AJ52" s="373"/>
      <c r="AK52" s="373"/>
      <c r="AL52" s="373"/>
      <c r="AM52" s="373"/>
      <c r="AN52" s="372" t="s">
        <v>52</v>
      </c>
      <c r="AO52" s="373"/>
      <c r="AP52" s="373"/>
      <c r="AQ52" s="69" t="s">
        <v>53</v>
      </c>
      <c r="AR52" s="41"/>
      <c r="AS52" s="70" t="s">
        <v>54</v>
      </c>
      <c r="AT52" s="71" t="s">
        <v>55</v>
      </c>
      <c r="AU52" s="71" t="s">
        <v>56</v>
      </c>
      <c r="AV52" s="71" t="s">
        <v>57</v>
      </c>
      <c r="AW52" s="71" t="s">
        <v>58</v>
      </c>
      <c r="AX52" s="71" t="s">
        <v>59</v>
      </c>
      <c r="AY52" s="71" t="s">
        <v>60</v>
      </c>
      <c r="AZ52" s="71" t="s">
        <v>61</v>
      </c>
      <c r="BA52" s="71" t="s">
        <v>62</v>
      </c>
      <c r="BB52" s="71" t="s">
        <v>63</v>
      </c>
      <c r="BC52" s="71" t="s">
        <v>64</v>
      </c>
      <c r="BD52" s="72" t="s">
        <v>65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66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85">
        <f>ROUND(AG55+AG59+AG63+AG68+AG73+AG77+AG81,2)</f>
        <v>0</v>
      </c>
      <c r="AH54" s="385"/>
      <c r="AI54" s="385"/>
      <c r="AJ54" s="385"/>
      <c r="AK54" s="385"/>
      <c r="AL54" s="385"/>
      <c r="AM54" s="385"/>
      <c r="AN54" s="386">
        <f t="shared" ref="AN54:AN84" si="0">SUM(AG54,AT54)</f>
        <v>0</v>
      </c>
      <c r="AO54" s="386"/>
      <c r="AP54" s="386"/>
      <c r="AQ54" s="80" t="s">
        <v>19</v>
      </c>
      <c r="AR54" s="81"/>
      <c r="AS54" s="82">
        <f>ROUND(AS55+AS59+AS63+AS68+AS73+AS77+AS81,2)</f>
        <v>0</v>
      </c>
      <c r="AT54" s="83">
        <f t="shared" ref="AT54:AT84" si="1">ROUND(SUM(AV54:AW54),2)</f>
        <v>0</v>
      </c>
      <c r="AU54" s="84">
        <f>ROUND(AU55+AU59+AU63+AU68+AU73+AU77+AU81,5)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ROUND(AZ55+AZ59+AZ63+AZ68+AZ73+AZ77+AZ81,2)</f>
        <v>0</v>
      </c>
      <c r="BA54" s="83">
        <f>ROUND(BA55+BA59+BA63+BA68+BA73+BA77+BA81,2)</f>
        <v>0</v>
      </c>
      <c r="BB54" s="83">
        <f>ROUND(BB55+BB59+BB63+BB68+BB73+BB77+BB81,2)</f>
        <v>0</v>
      </c>
      <c r="BC54" s="83">
        <f>ROUND(BC55+BC59+BC63+BC68+BC73+BC77+BC81,2)</f>
        <v>0</v>
      </c>
      <c r="BD54" s="85">
        <f>ROUND(BD55+BD59+BD63+BD68+BD73+BD77+BD81,2)</f>
        <v>0</v>
      </c>
      <c r="BS54" s="86" t="s">
        <v>67</v>
      </c>
      <c r="BT54" s="86" t="s">
        <v>68</v>
      </c>
      <c r="BU54" s="87" t="s">
        <v>69</v>
      </c>
      <c r="BV54" s="86" t="s">
        <v>70</v>
      </c>
      <c r="BW54" s="86" t="s">
        <v>5</v>
      </c>
      <c r="BX54" s="86" t="s">
        <v>71</v>
      </c>
      <c r="CL54" s="86" t="s">
        <v>19</v>
      </c>
    </row>
    <row r="55" spans="1:91" s="7" customFormat="1" ht="16.5" customHeight="1">
      <c r="B55" s="88"/>
      <c r="C55" s="89"/>
      <c r="D55" s="364" t="s">
        <v>72</v>
      </c>
      <c r="E55" s="364"/>
      <c r="F55" s="364"/>
      <c r="G55" s="364"/>
      <c r="H55" s="364"/>
      <c r="I55" s="90"/>
      <c r="J55" s="364" t="s">
        <v>73</v>
      </c>
      <c r="K55" s="364"/>
      <c r="L55" s="364"/>
      <c r="M55" s="364"/>
      <c r="N55" s="364"/>
      <c r="O55" s="364"/>
      <c r="P55" s="364"/>
      <c r="Q55" s="364"/>
      <c r="R55" s="364"/>
      <c r="S55" s="364"/>
      <c r="T55" s="364"/>
      <c r="U55" s="364"/>
      <c r="V55" s="364"/>
      <c r="W55" s="364"/>
      <c r="X55" s="364"/>
      <c r="Y55" s="364"/>
      <c r="Z55" s="364"/>
      <c r="AA55" s="364"/>
      <c r="AB55" s="364"/>
      <c r="AC55" s="364"/>
      <c r="AD55" s="364"/>
      <c r="AE55" s="364"/>
      <c r="AF55" s="364"/>
      <c r="AG55" s="367">
        <f>ROUND(SUM(AG56:AG58),2)</f>
        <v>0</v>
      </c>
      <c r="AH55" s="368"/>
      <c r="AI55" s="368"/>
      <c r="AJ55" s="368"/>
      <c r="AK55" s="368"/>
      <c r="AL55" s="368"/>
      <c r="AM55" s="368"/>
      <c r="AN55" s="369">
        <f t="shared" si="0"/>
        <v>0</v>
      </c>
      <c r="AO55" s="368"/>
      <c r="AP55" s="368"/>
      <c r="AQ55" s="91" t="s">
        <v>74</v>
      </c>
      <c r="AR55" s="92"/>
      <c r="AS55" s="93">
        <f>ROUND(SUM(AS56:AS58),2)</f>
        <v>0</v>
      </c>
      <c r="AT55" s="94">
        <f t="shared" si="1"/>
        <v>0</v>
      </c>
      <c r="AU55" s="95">
        <f>ROUND(SUM(AU56:AU58),5)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ROUND(SUM(AZ56:AZ58),2)</f>
        <v>0</v>
      </c>
      <c r="BA55" s="94">
        <f>ROUND(SUM(BA56:BA58),2)</f>
        <v>0</v>
      </c>
      <c r="BB55" s="94">
        <f>ROUND(SUM(BB56:BB58),2)</f>
        <v>0</v>
      </c>
      <c r="BC55" s="94">
        <f>ROUND(SUM(BC56:BC58),2)</f>
        <v>0</v>
      </c>
      <c r="BD55" s="96">
        <f>ROUND(SUM(BD56:BD58),2)</f>
        <v>0</v>
      </c>
      <c r="BS55" s="97" t="s">
        <v>67</v>
      </c>
      <c r="BT55" s="97" t="s">
        <v>75</v>
      </c>
      <c r="BU55" s="97" t="s">
        <v>69</v>
      </c>
      <c r="BV55" s="97" t="s">
        <v>70</v>
      </c>
      <c r="BW55" s="97" t="s">
        <v>76</v>
      </c>
      <c r="BX55" s="97" t="s">
        <v>5</v>
      </c>
      <c r="CL55" s="97" t="s">
        <v>19</v>
      </c>
      <c r="CM55" s="97" t="s">
        <v>68</v>
      </c>
    </row>
    <row r="56" spans="1:91" s="4" customFormat="1" ht="23.25" customHeight="1">
      <c r="A56" s="98" t="s">
        <v>77</v>
      </c>
      <c r="B56" s="53"/>
      <c r="C56" s="99"/>
      <c r="D56" s="99"/>
      <c r="E56" s="363" t="s">
        <v>78</v>
      </c>
      <c r="F56" s="363"/>
      <c r="G56" s="363"/>
      <c r="H56" s="363"/>
      <c r="I56" s="363"/>
      <c r="J56" s="99"/>
      <c r="K56" s="363" t="s">
        <v>73</v>
      </c>
      <c r="L56" s="363"/>
      <c r="M56" s="363"/>
      <c r="N56" s="363"/>
      <c r="O56" s="363"/>
      <c r="P56" s="363"/>
      <c r="Q56" s="363"/>
      <c r="R56" s="363"/>
      <c r="S56" s="363"/>
      <c r="T56" s="363"/>
      <c r="U56" s="363"/>
      <c r="V56" s="363"/>
      <c r="W56" s="363"/>
      <c r="X56" s="363"/>
      <c r="Y56" s="363"/>
      <c r="Z56" s="363"/>
      <c r="AA56" s="363"/>
      <c r="AB56" s="363"/>
      <c r="AC56" s="363"/>
      <c r="AD56" s="363"/>
      <c r="AE56" s="363"/>
      <c r="AF56" s="363"/>
      <c r="AG56" s="365">
        <f>'21.1 - URS - Oprava osvět...'!J32</f>
        <v>0</v>
      </c>
      <c r="AH56" s="366"/>
      <c r="AI56" s="366"/>
      <c r="AJ56" s="366"/>
      <c r="AK56" s="366"/>
      <c r="AL56" s="366"/>
      <c r="AM56" s="366"/>
      <c r="AN56" s="365">
        <f t="shared" si="0"/>
        <v>0</v>
      </c>
      <c r="AO56" s="366"/>
      <c r="AP56" s="366"/>
      <c r="AQ56" s="100" t="s">
        <v>79</v>
      </c>
      <c r="AR56" s="55"/>
      <c r="AS56" s="101">
        <v>0</v>
      </c>
      <c r="AT56" s="102">
        <f t="shared" si="1"/>
        <v>0</v>
      </c>
      <c r="AU56" s="103">
        <f>'21.1 - URS - Oprava osvět...'!P92</f>
        <v>0</v>
      </c>
      <c r="AV56" s="102">
        <f>'21.1 - URS - Oprava osvět...'!J35</f>
        <v>0</v>
      </c>
      <c r="AW56" s="102">
        <f>'21.1 - URS - Oprava osvět...'!J36</f>
        <v>0</v>
      </c>
      <c r="AX56" s="102">
        <f>'21.1 - URS - Oprava osvět...'!J37</f>
        <v>0</v>
      </c>
      <c r="AY56" s="102">
        <f>'21.1 - URS - Oprava osvět...'!J38</f>
        <v>0</v>
      </c>
      <c r="AZ56" s="102">
        <f>'21.1 - URS - Oprava osvět...'!F35</f>
        <v>0</v>
      </c>
      <c r="BA56" s="102">
        <f>'21.1 - URS - Oprava osvět...'!F36</f>
        <v>0</v>
      </c>
      <c r="BB56" s="102">
        <f>'21.1 - URS - Oprava osvět...'!F37</f>
        <v>0</v>
      </c>
      <c r="BC56" s="102">
        <f>'21.1 - URS - Oprava osvět...'!F38</f>
        <v>0</v>
      </c>
      <c r="BD56" s="104">
        <f>'21.1 - URS - Oprava osvět...'!F39</f>
        <v>0</v>
      </c>
      <c r="BT56" s="105" t="s">
        <v>80</v>
      </c>
      <c r="BV56" s="105" t="s">
        <v>70</v>
      </c>
      <c r="BW56" s="105" t="s">
        <v>81</v>
      </c>
      <c r="BX56" s="105" t="s">
        <v>76</v>
      </c>
      <c r="CL56" s="105" t="s">
        <v>19</v>
      </c>
    </row>
    <row r="57" spans="1:91" s="4" customFormat="1" ht="23.25" customHeight="1">
      <c r="A57" s="98" t="s">
        <v>77</v>
      </c>
      <c r="B57" s="53"/>
      <c r="C57" s="99"/>
      <c r="D57" s="99"/>
      <c r="E57" s="363" t="s">
        <v>82</v>
      </c>
      <c r="F57" s="363"/>
      <c r="G57" s="363"/>
      <c r="H57" s="363"/>
      <c r="I57" s="363"/>
      <c r="J57" s="99"/>
      <c r="K57" s="363" t="s">
        <v>73</v>
      </c>
      <c r="L57" s="363"/>
      <c r="M57" s="363"/>
      <c r="N57" s="363"/>
      <c r="O57" s="363"/>
      <c r="P57" s="363"/>
      <c r="Q57" s="363"/>
      <c r="R57" s="363"/>
      <c r="S57" s="363"/>
      <c r="T57" s="363"/>
      <c r="U57" s="363"/>
      <c r="V57" s="363"/>
      <c r="W57" s="363"/>
      <c r="X57" s="363"/>
      <c r="Y57" s="363"/>
      <c r="Z57" s="363"/>
      <c r="AA57" s="363"/>
      <c r="AB57" s="363"/>
      <c r="AC57" s="363"/>
      <c r="AD57" s="363"/>
      <c r="AE57" s="363"/>
      <c r="AF57" s="363"/>
      <c r="AG57" s="365">
        <f>'21.2 - ÚOŽI - Oprava osvě...'!J32</f>
        <v>0</v>
      </c>
      <c r="AH57" s="366"/>
      <c r="AI57" s="366"/>
      <c r="AJ57" s="366"/>
      <c r="AK57" s="366"/>
      <c r="AL57" s="366"/>
      <c r="AM57" s="366"/>
      <c r="AN57" s="365">
        <f t="shared" si="0"/>
        <v>0</v>
      </c>
      <c r="AO57" s="366"/>
      <c r="AP57" s="366"/>
      <c r="AQ57" s="100" t="s">
        <v>79</v>
      </c>
      <c r="AR57" s="55"/>
      <c r="AS57" s="101">
        <v>0</v>
      </c>
      <c r="AT57" s="102">
        <f t="shared" si="1"/>
        <v>0</v>
      </c>
      <c r="AU57" s="103">
        <f>'21.2 - ÚOŽI - Oprava osvě...'!P86</f>
        <v>0</v>
      </c>
      <c r="AV57" s="102">
        <f>'21.2 - ÚOŽI - Oprava osvě...'!J35</f>
        <v>0</v>
      </c>
      <c r="AW57" s="102">
        <f>'21.2 - ÚOŽI - Oprava osvě...'!J36</f>
        <v>0</v>
      </c>
      <c r="AX57" s="102">
        <f>'21.2 - ÚOŽI - Oprava osvě...'!J37</f>
        <v>0</v>
      </c>
      <c r="AY57" s="102">
        <f>'21.2 - ÚOŽI - Oprava osvě...'!J38</f>
        <v>0</v>
      </c>
      <c r="AZ57" s="102">
        <f>'21.2 - ÚOŽI - Oprava osvě...'!F35</f>
        <v>0</v>
      </c>
      <c r="BA57" s="102">
        <f>'21.2 - ÚOŽI - Oprava osvě...'!F36</f>
        <v>0</v>
      </c>
      <c r="BB57" s="102">
        <f>'21.2 - ÚOŽI - Oprava osvě...'!F37</f>
        <v>0</v>
      </c>
      <c r="BC57" s="102">
        <f>'21.2 - ÚOŽI - Oprava osvě...'!F38</f>
        <v>0</v>
      </c>
      <c r="BD57" s="104">
        <f>'21.2 - ÚOŽI - Oprava osvě...'!F39</f>
        <v>0</v>
      </c>
      <c r="BT57" s="105" t="s">
        <v>80</v>
      </c>
      <c r="BV57" s="105" t="s">
        <v>70</v>
      </c>
      <c r="BW57" s="105" t="s">
        <v>83</v>
      </c>
      <c r="BX57" s="105" t="s">
        <v>76</v>
      </c>
      <c r="CL57" s="105" t="s">
        <v>19</v>
      </c>
    </row>
    <row r="58" spans="1:91" s="4" customFormat="1" ht="23.25" customHeight="1">
      <c r="A58" s="98" t="s">
        <v>77</v>
      </c>
      <c r="B58" s="53"/>
      <c r="C58" s="99"/>
      <c r="D58" s="99"/>
      <c r="E58" s="363" t="s">
        <v>84</v>
      </c>
      <c r="F58" s="363"/>
      <c r="G58" s="363"/>
      <c r="H58" s="363"/>
      <c r="I58" s="363"/>
      <c r="J58" s="99"/>
      <c r="K58" s="363" t="s">
        <v>73</v>
      </c>
      <c r="L58" s="363"/>
      <c r="M58" s="363"/>
      <c r="N58" s="363"/>
      <c r="O58" s="363"/>
      <c r="P58" s="363"/>
      <c r="Q58" s="363"/>
      <c r="R58" s="363"/>
      <c r="S58" s="363"/>
      <c r="T58" s="363"/>
      <c r="U58" s="363"/>
      <c r="V58" s="363"/>
      <c r="W58" s="363"/>
      <c r="X58" s="363"/>
      <c r="Y58" s="363"/>
      <c r="Z58" s="363"/>
      <c r="AA58" s="363"/>
      <c r="AB58" s="363"/>
      <c r="AC58" s="363"/>
      <c r="AD58" s="363"/>
      <c r="AE58" s="363"/>
      <c r="AF58" s="363"/>
      <c r="AG58" s="365">
        <f>'21.3 - VRN - Oprava osvět...'!J32</f>
        <v>0</v>
      </c>
      <c r="AH58" s="366"/>
      <c r="AI58" s="366"/>
      <c r="AJ58" s="366"/>
      <c r="AK58" s="366"/>
      <c r="AL58" s="366"/>
      <c r="AM58" s="366"/>
      <c r="AN58" s="365">
        <f t="shared" si="0"/>
        <v>0</v>
      </c>
      <c r="AO58" s="366"/>
      <c r="AP58" s="366"/>
      <c r="AQ58" s="100" t="s">
        <v>79</v>
      </c>
      <c r="AR58" s="55"/>
      <c r="AS58" s="101">
        <v>0</v>
      </c>
      <c r="AT58" s="102">
        <f t="shared" si="1"/>
        <v>0</v>
      </c>
      <c r="AU58" s="103">
        <f>'21.3 - VRN - Oprava osvět...'!P87</f>
        <v>0</v>
      </c>
      <c r="AV58" s="102">
        <f>'21.3 - VRN - Oprava osvět...'!J35</f>
        <v>0</v>
      </c>
      <c r="AW58" s="102">
        <f>'21.3 - VRN - Oprava osvět...'!J36</f>
        <v>0</v>
      </c>
      <c r="AX58" s="102">
        <f>'21.3 - VRN - Oprava osvět...'!J37</f>
        <v>0</v>
      </c>
      <c r="AY58" s="102">
        <f>'21.3 - VRN - Oprava osvět...'!J38</f>
        <v>0</v>
      </c>
      <c r="AZ58" s="102">
        <f>'21.3 - VRN - Oprava osvět...'!F35</f>
        <v>0</v>
      </c>
      <c r="BA58" s="102">
        <f>'21.3 - VRN - Oprava osvět...'!F36</f>
        <v>0</v>
      </c>
      <c r="BB58" s="102">
        <f>'21.3 - VRN - Oprava osvět...'!F37</f>
        <v>0</v>
      </c>
      <c r="BC58" s="102">
        <f>'21.3 - VRN - Oprava osvět...'!F38</f>
        <v>0</v>
      </c>
      <c r="BD58" s="104">
        <f>'21.3 - VRN - Oprava osvět...'!F39</f>
        <v>0</v>
      </c>
      <c r="BT58" s="105" t="s">
        <v>80</v>
      </c>
      <c r="BV58" s="105" t="s">
        <v>70</v>
      </c>
      <c r="BW58" s="105" t="s">
        <v>85</v>
      </c>
      <c r="BX58" s="105" t="s">
        <v>76</v>
      </c>
      <c r="CL58" s="105" t="s">
        <v>19</v>
      </c>
    </row>
    <row r="59" spans="1:91" s="7" customFormat="1" ht="16.5" customHeight="1">
      <c r="B59" s="88"/>
      <c r="C59" s="89"/>
      <c r="D59" s="364" t="s">
        <v>86</v>
      </c>
      <c r="E59" s="364"/>
      <c r="F59" s="364"/>
      <c r="G59" s="364"/>
      <c r="H59" s="364"/>
      <c r="I59" s="90"/>
      <c r="J59" s="364" t="s">
        <v>87</v>
      </c>
      <c r="K59" s="364"/>
      <c r="L59" s="364"/>
      <c r="M59" s="364"/>
      <c r="N59" s="364"/>
      <c r="O59" s="364"/>
      <c r="P59" s="364"/>
      <c r="Q59" s="364"/>
      <c r="R59" s="364"/>
      <c r="S59" s="364"/>
      <c r="T59" s="364"/>
      <c r="U59" s="364"/>
      <c r="V59" s="364"/>
      <c r="W59" s="364"/>
      <c r="X59" s="364"/>
      <c r="Y59" s="364"/>
      <c r="Z59" s="364"/>
      <c r="AA59" s="364"/>
      <c r="AB59" s="364"/>
      <c r="AC59" s="364"/>
      <c r="AD59" s="364"/>
      <c r="AE59" s="364"/>
      <c r="AF59" s="364"/>
      <c r="AG59" s="367">
        <f>ROUND(SUM(AG60:AG62),2)</f>
        <v>0</v>
      </c>
      <c r="AH59" s="368"/>
      <c r="AI59" s="368"/>
      <c r="AJ59" s="368"/>
      <c r="AK59" s="368"/>
      <c r="AL59" s="368"/>
      <c r="AM59" s="368"/>
      <c r="AN59" s="369">
        <f t="shared" si="0"/>
        <v>0</v>
      </c>
      <c r="AO59" s="368"/>
      <c r="AP59" s="368"/>
      <c r="AQ59" s="91" t="s">
        <v>74</v>
      </c>
      <c r="AR59" s="92"/>
      <c r="AS59" s="93">
        <f>ROUND(SUM(AS60:AS62),2)</f>
        <v>0</v>
      </c>
      <c r="AT59" s="94">
        <f t="shared" si="1"/>
        <v>0</v>
      </c>
      <c r="AU59" s="95">
        <f>ROUND(SUM(AU60:AU62),5)</f>
        <v>0</v>
      </c>
      <c r="AV59" s="94">
        <f>ROUND(AZ59*L29,2)</f>
        <v>0</v>
      </c>
      <c r="AW59" s="94">
        <f>ROUND(BA59*L30,2)</f>
        <v>0</v>
      </c>
      <c r="AX59" s="94">
        <f>ROUND(BB59*L29,2)</f>
        <v>0</v>
      </c>
      <c r="AY59" s="94">
        <f>ROUND(BC59*L30,2)</f>
        <v>0</v>
      </c>
      <c r="AZ59" s="94">
        <f>ROUND(SUM(AZ60:AZ62),2)</f>
        <v>0</v>
      </c>
      <c r="BA59" s="94">
        <f>ROUND(SUM(BA60:BA62),2)</f>
        <v>0</v>
      </c>
      <c r="BB59" s="94">
        <f>ROUND(SUM(BB60:BB62),2)</f>
        <v>0</v>
      </c>
      <c r="BC59" s="94">
        <f>ROUND(SUM(BC60:BC62),2)</f>
        <v>0</v>
      </c>
      <c r="BD59" s="96">
        <f>ROUND(SUM(BD60:BD62),2)</f>
        <v>0</v>
      </c>
      <c r="BS59" s="97" t="s">
        <v>67</v>
      </c>
      <c r="BT59" s="97" t="s">
        <v>75</v>
      </c>
      <c r="BU59" s="97" t="s">
        <v>69</v>
      </c>
      <c r="BV59" s="97" t="s">
        <v>70</v>
      </c>
      <c r="BW59" s="97" t="s">
        <v>88</v>
      </c>
      <c r="BX59" s="97" t="s">
        <v>5</v>
      </c>
      <c r="CL59" s="97" t="s">
        <v>19</v>
      </c>
      <c r="CM59" s="97" t="s">
        <v>68</v>
      </c>
    </row>
    <row r="60" spans="1:91" s="4" customFormat="1" ht="23.25" customHeight="1">
      <c r="A60" s="98" t="s">
        <v>77</v>
      </c>
      <c r="B60" s="53"/>
      <c r="C60" s="99"/>
      <c r="D60" s="99"/>
      <c r="E60" s="363" t="s">
        <v>89</v>
      </c>
      <c r="F60" s="363"/>
      <c r="G60" s="363"/>
      <c r="H60" s="363"/>
      <c r="I60" s="363"/>
      <c r="J60" s="99"/>
      <c r="K60" s="363" t="s">
        <v>87</v>
      </c>
      <c r="L60" s="363"/>
      <c r="M60" s="363"/>
      <c r="N60" s="363"/>
      <c r="O60" s="363"/>
      <c r="P60" s="363"/>
      <c r="Q60" s="363"/>
      <c r="R60" s="363"/>
      <c r="S60" s="363"/>
      <c r="T60" s="363"/>
      <c r="U60" s="363"/>
      <c r="V60" s="363"/>
      <c r="W60" s="363"/>
      <c r="X60" s="363"/>
      <c r="Y60" s="363"/>
      <c r="Z60" s="363"/>
      <c r="AA60" s="363"/>
      <c r="AB60" s="363"/>
      <c r="AC60" s="363"/>
      <c r="AD60" s="363"/>
      <c r="AE60" s="363"/>
      <c r="AF60" s="363"/>
      <c r="AG60" s="365">
        <f>'22.1 - URS - Oprava osvět...'!J32</f>
        <v>0</v>
      </c>
      <c r="AH60" s="366"/>
      <c r="AI60" s="366"/>
      <c r="AJ60" s="366"/>
      <c r="AK60" s="366"/>
      <c r="AL60" s="366"/>
      <c r="AM60" s="366"/>
      <c r="AN60" s="365">
        <f t="shared" si="0"/>
        <v>0</v>
      </c>
      <c r="AO60" s="366"/>
      <c r="AP60" s="366"/>
      <c r="AQ60" s="100" t="s">
        <v>79</v>
      </c>
      <c r="AR60" s="55"/>
      <c r="AS60" s="101">
        <v>0</v>
      </c>
      <c r="AT60" s="102">
        <f t="shared" si="1"/>
        <v>0</v>
      </c>
      <c r="AU60" s="103">
        <f>'22.1 - URS - Oprava osvět...'!P93</f>
        <v>0</v>
      </c>
      <c r="AV60" s="102">
        <f>'22.1 - URS - Oprava osvět...'!J35</f>
        <v>0</v>
      </c>
      <c r="AW60" s="102">
        <f>'22.1 - URS - Oprava osvět...'!J36</f>
        <v>0</v>
      </c>
      <c r="AX60" s="102">
        <f>'22.1 - URS - Oprava osvět...'!J37</f>
        <v>0</v>
      </c>
      <c r="AY60" s="102">
        <f>'22.1 - URS - Oprava osvět...'!J38</f>
        <v>0</v>
      </c>
      <c r="AZ60" s="102">
        <f>'22.1 - URS - Oprava osvět...'!F35</f>
        <v>0</v>
      </c>
      <c r="BA60" s="102">
        <f>'22.1 - URS - Oprava osvět...'!F36</f>
        <v>0</v>
      </c>
      <c r="BB60" s="102">
        <f>'22.1 - URS - Oprava osvět...'!F37</f>
        <v>0</v>
      </c>
      <c r="BC60" s="102">
        <f>'22.1 - URS - Oprava osvět...'!F38</f>
        <v>0</v>
      </c>
      <c r="BD60" s="104">
        <f>'22.1 - URS - Oprava osvět...'!F39</f>
        <v>0</v>
      </c>
      <c r="BT60" s="105" t="s">
        <v>80</v>
      </c>
      <c r="BV60" s="105" t="s">
        <v>70</v>
      </c>
      <c r="BW60" s="105" t="s">
        <v>90</v>
      </c>
      <c r="BX60" s="105" t="s">
        <v>88</v>
      </c>
      <c r="CL60" s="105" t="s">
        <v>19</v>
      </c>
    </row>
    <row r="61" spans="1:91" s="4" customFormat="1" ht="23.25" customHeight="1">
      <c r="A61" s="98" t="s">
        <v>77</v>
      </c>
      <c r="B61" s="53"/>
      <c r="C61" s="99"/>
      <c r="D61" s="99"/>
      <c r="E61" s="363" t="s">
        <v>91</v>
      </c>
      <c r="F61" s="363"/>
      <c r="G61" s="363"/>
      <c r="H61" s="363"/>
      <c r="I61" s="363"/>
      <c r="J61" s="99"/>
      <c r="K61" s="363" t="s">
        <v>87</v>
      </c>
      <c r="L61" s="363"/>
      <c r="M61" s="363"/>
      <c r="N61" s="363"/>
      <c r="O61" s="363"/>
      <c r="P61" s="363"/>
      <c r="Q61" s="363"/>
      <c r="R61" s="363"/>
      <c r="S61" s="363"/>
      <c r="T61" s="363"/>
      <c r="U61" s="363"/>
      <c r="V61" s="363"/>
      <c r="W61" s="363"/>
      <c r="X61" s="363"/>
      <c r="Y61" s="363"/>
      <c r="Z61" s="363"/>
      <c r="AA61" s="363"/>
      <c r="AB61" s="363"/>
      <c r="AC61" s="363"/>
      <c r="AD61" s="363"/>
      <c r="AE61" s="363"/>
      <c r="AF61" s="363"/>
      <c r="AG61" s="365">
        <f>'22.2 - ÚOŽI - Oprava osvě...'!J32</f>
        <v>0</v>
      </c>
      <c r="AH61" s="366"/>
      <c r="AI61" s="366"/>
      <c r="AJ61" s="366"/>
      <c r="AK61" s="366"/>
      <c r="AL61" s="366"/>
      <c r="AM61" s="366"/>
      <c r="AN61" s="365">
        <f t="shared" si="0"/>
        <v>0</v>
      </c>
      <c r="AO61" s="366"/>
      <c r="AP61" s="366"/>
      <c r="AQ61" s="100" t="s">
        <v>79</v>
      </c>
      <c r="AR61" s="55"/>
      <c r="AS61" s="101">
        <v>0</v>
      </c>
      <c r="AT61" s="102">
        <f t="shared" si="1"/>
        <v>0</v>
      </c>
      <c r="AU61" s="103">
        <f>'22.2 - ÚOŽI - Oprava osvě...'!P88</f>
        <v>0</v>
      </c>
      <c r="AV61" s="102">
        <f>'22.2 - ÚOŽI - Oprava osvě...'!J35</f>
        <v>0</v>
      </c>
      <c r="AW61" s="102">
        <f>'22.2 - ÚOŽI - Oprava osvě...'!J36</f>
        <v>0</v>
      </c>
      <c r="AX61" s="102">
        <f>'22.2 - ÚOŽI - Oprava osvě...'!J37</f>
        <v>0</v>
      </c>
      <c r="AY61" s="102">
        <f>'22.2 - ÚOŽI - Oprava osvě...'!J38</f>
        <v>0</v>
      </c>
      <c r="AZ61" s="102">
        <f>'22.2 - ÚOŽI - Oprava osvě...'!F35</f>
        <v>0</v>
      </c>
      <c r="BA61" s="102">
        <f>'22.2 - ÚOŽI - Oprava osvě...'!F36</f>
        <v>0</v>
      </c>
      <c r="BB61" s="102">
        <f>'22.2 - ÚOŽI - Oprava osvě...'!F37</f>
        <v>0</v>
      </c>
      <c r="BC61" s="102">
        <f>'22.2 - ÚOŽI - Oprava osvě...'!F38</f>
        <v>0</v>
      </c>
      <c r="BD61" s="104">
        <f>'22.2 - ÚOŽI - Oprava osvě...'!F39</f>
        <v>0</v>
      </c>
      <c r="BT61" s="105" t="s">
        <v>80</v>
      </c>
      <c r="BV61" s="105" t="s">
        <v>70</v>
      </c>
      <c r="BW61" s="105" t="s">
        <v>92</v>
      </c>
      <c r="BX61" s="105" t="s">
        <v>88</v>
      </c>
      <c r="CL61" s="105" t="s">
        <v>19</v>
      </c>
    </row>
    <row r="62" spans="1:91" s="4" customFormat="1" ht="23.25" customHeight="1">
      <c r="A62" s="98" t="s">
        <v>77</v>
      </c>
      <c r="B62" s="53"/>
      <c r="C62" s="99"/>
      <c r="D62" s="99"/>
      <c r="E62" s="363" t="s">
        <v>93</v>
      </c>
      <c r="F62" s="363"/>
      <c r="G62" s="363"/>
      <c r="H62" s="363"/>
      <c r="I62" s="363"/>
      <c r="J62" s="99"/>
      <c r="K62" s="363" t="s">
        <v>87</v>
      </c>
      <c r="L62" s="363"/>
      <c r="M62" s="363"/>
      <c r="N62" s="363"/>
      <c r="O62" s="363"/>
      <c r="P62" s="363"/>
      <c r="Q62" s="363"/>
      <c r="R62" s="363"/>
      <c r="S62" s="363"/>
      <c r="T62" s="363"/>
      <c r="U62" s="363"/>
      <c r="V62" s="363"/>
      <c r="W62" s="363"/>
      <c r="X62" s="363"/>
      <c r="Y62" s="363"/>
      <c r="Z62" s="363"/>
      <c r="AA62" s="363"/>
      <c r="AB62" s="363"/>
      <c r="AC62" s="363"/>
      <c r="AD62" s="363"/>
      <c r="AE62" s="363"/>
      <c r="AF62" s="363"/>
      <c r="AG62" s="365">
        <f>'22.3 - VRN - Oprava osvět...'!J32</f>
        <v>0</v>
      </c>
      <c r="AH62" s="366"/>
      <c r="AI62" s="366"/>
      <c r="AJ62" s="366"/>
      <c r="AK62" s="366"/>
      <c r="AL62" s="366"/>
      <c r="AM62" s="366"/>
      <c r="AN62" s="365">
        <f t="shared" si="0"/>
        <v>0</v>
      </c>
      <c r="AO62" s="366"/>
      <c r="AP62" s="366"/>
      <c r="AQ62" s="100" t="s">
        <v>79</v>
      </c>
      <c r="AR62" s="55"/>
      <c r="AS62" s="101">
        <v>0</v>
      </c>
      <c r="AT62" s="102">
        <f t="shared" si="1"/>
        <v>0</v>
      </c>
      <c r="AU62" s="103">
        <f>'22.3 - VRN - Oprava osvět...'!P86</f>
        <v>0</v>
      </c>
      <c r="AV62" s="102">
        <f>'22.3 - VRN - Oprava osvět...'!J35</f>
        <v>0</v>
      </c>
      <c r="AW62" s="102">
        <f>'22.3 - VRN - Oprava osvět...'!J36</f>
        <v>0</v>
      </c>
      <c r="AX62" s="102">
        <f>'22.3 - VRN - Oprava osvět...'!J37</f>
        <v>0</v>
      </c>
      <c r="AY62" s="102">
        <f>'22.3 - VRN - Oprava osvět...'!J38</f>
        <v>0</v>
      </c>
      <c r="AZ62" s="102">
        <f>'22.3 - VRN - Oprava osvět...'!F35</f>
        <v>0</v>
      </c>
      <c r="BA62" s="102">
        <f>'22.3 - VRN - Oprava osvět...'!F36</f>
        <v>0</v>
      </c>
      <c r="BB62" s="102">
        <f>'22.3 - VRN - Oprava osvět...'!F37</f>
        <v>0</v>
      </c>
      <c r="BC62" s="102">
        <f>'22.3 - VRN - Oprava osvět...'!F38</f>
        <v>0</v>
      </c>
      <c r="BD62" s="104">
        <f>'22.3 - VRN - Oprava osvět...'!F39</f>
        <v>0</v>
      </c>
      <c r="BT62" s="105" t="s">
        <v>80</v>
      </c>
      <c r="BV62" s="105" t="s">
        <v>70</v>
      </c>
      <c r="BW62" s="105" t="s">
        <v>94</v>
      </c>
      <c r="BX62" s="105" t="s">
        <v>88</v>
      </c>
      <c r="CL62" s="105" t="s">
        <v>19</v>
      </c>
    </row>
    <row r="63" spans="1:91" s="7" customFormat="1" ht="16.5" customHeight="1">
      <c r="B63" s="88"/>
      <c r="C63" s="89"/>
      <c r="D63" s="364" t="s">
        <v>95</v>
      </c>
      <c r="E63" s="364"/>
      <c r="F63" s="364"/>
      <c r="G63" s="364"/>
      <c r="H63" s="364"/>
      <c r="I63" s="90"/>
      <c r="J63" s="364" t="s">
        <v>96</v>
      </c>
      <c r="K63" s="364"/>
      <c r="L63" s="364"/>
      <c r="M63" s="364"/>
      <c r="N63" s="364"/>
      <c r="O63" s="364"/>
      <c r="P63" s="364"/>
      <c r="Q63" s="364"/>
      <c r="R63" s="364"/>
      <c r="S63" s="364"/>
      <c r="T63" s="364"/>
      <c r="U63" s="364"/>
      <c r="V63" s="364"/>
      <c r="W63" s="364"/>
      <c r="X63" s="364"/>
      <c r="Y63" s="364"/>
      <c r="Z63" s="364"/>
      <c r="AA63" s="364"/>
      <c r="AB63" s="364"/>
      <c r="AC63" s="364"/>
      <c r="AD63" s="364"/>
      <c r="AE63" s="364"/>
      <c r="AF63" s="364"/>
      <c r="AG63" s="367">
        <f>ROUND(SUM(AG64:AG67),2)</f>
        <v>0</v>
      </c>
      <c r="AH63" s="368"/>
      <c r="AI63" s="368"/>
      <c r="AJ63" s="368"/>
      <c r="AK63" s="368"/>
      <c r="AL63" s="368"/>
      <c r="AM63" s="368"/>
      <c r="AN63" s="369">
        <f t="shared" si="0"/>
        <v>0</v>
      </c>
      <c r="AO63" s="368"/>
      <c r="AP63" s="368"/>
      <c r="AQ63" s="91" t="s">
        <v>74</v>
      </c>
      <c r="AR63" s="92"/>
      <c r="AS63" s="93">
        <f>ROUND(SUM(AS64:AS67),2)</f>
        <v>0</v>
      </c>
      <c r="AT63" s="94">
        <f t="shared" si="1"/>
        <v>0</v>
      </c>
      <c r="AU63" s="95">
        <f>ROUND(SUM(AU64:AU67),5)</f>
        <v>0</v>
      </c>
      <c r="AV63" s="94">
        <f>ROUND(AZ63*L29,2)</f>
        <v>0</v>
      </c>
      <c r="AW63" s="94">
        <f>ROUND(BA63*L30,2)</f>
        <v>0</v>
      </c>
      <c r="AX63" s="94">
        <f>ROUND(BB63*L29,2)</f>
        <v>0</v>
      </c>
      <c r="AY63" s="94">
        <f>ROUND(BC63*L30,2)</f>
        <v>0</v>
      </c>
      <c r="AZ63" s="94">
        <f>ROUND(SUM(AZ64:AZ67),2)</f>
        <v>0</v>
      </c>
      <c r="BA63" s="94">
        <f>ROUND(SUM(BA64:BA67),2)</f>
        <v>0</v>
      </c>
      <c r="BB63" s="94">
        <f>ROUND(SUM(BB64:BB67),2)</f>
        <v>0</v>
      </c>
      <c r="BC63" s="94">
        <f>ROUND(SUM(BC64:BC67),2)</f>
        <v>0</v>
      </c>
      <c r="BD63" s="96">
        <f>ROUND(SUM(BD64:BD67),2)</f>
        <v>0</v>
      </c>
      <c r="BS63" s="97" t="s">
        <v>67</v>
      </c>
      <c r="BT63" s="97" t="s">
        <v>75</v>
      </c>
      <c r="BU63" s="97" t="s">
        <v>69</v>
      </c>
      <c r="BV63" s="97" t="s">
        <v>70</v>
      </c>
      <c r="BW63" s="97" t="s">
        <v>97</v>
      </c>
      <c r="BX63" s="97" t="s">
        <v>5</v>
      </c>
      <c r="CL63" s="97" t="s">
        <v>19</v>
      </c>
      <c r="CM63" s="97" t="s">
        <v>80</v>
      </c>
    </row>
    <row r="64" spans="1:91" s="4" customFormat="1" ht="23.25" customHeight="1">
      <c r="A64" s="98" t="s">
        <v>77</v>
      </c>
      <c r="B64" s="53"/>
      <c r="C64" s="99"/>
      <c r="D64" s="99"/>
      <c r="E64" s="363" t="s">
        <v>98</v>
      </c>
      <c r="F64" s="363"/>
      <c r="G64" s="363"/>
      <c r="H64" s="363"/>
      <c r="I64" s="363"/>
      <c r="J64" s="99"/>
      <c r="K64" s="363" t="s">
        <v>96</v>
      </c>
      <c r="L64" s="363"/>
      <c r="M64" s="363"/>
      <c r="N64" s="363"/>
      <c r="O64" s="363"/>
      <c r="P64" s="363"/>
      <c r="Q64" s="363"/>
      <c r="R64" s="363"/>
      <c r="S64" s="363"/>
      <c r="T64" s="363"/>
      <c r="U64" s="363"/>
      <c r="V64" s="363"/>
      <c r="W64" s="363"/>
      <c r="X64" s="363"/>
      <c r="Y64" s="363"/>
      <c r="Z64" s="363"/>
      <c r="AA64" s="363"/>
      <c r="AB64" s="363"/>
      <c r="AC64" s="363"/>
      <c r="AD64" s="363"/>
      <c r="AE64" s="363"/>
      <c r="AF64" s="363"/>
      <c r="AG64" s="365">
        <f>'23.1 - URS - Oprava osvět...'!J32</f>
        <v>0</v>
      </c>
      <c r="AH64" s="366"/>
      <c r="AI64" s="366"/>
      <c r="AJ64" s="366"/>
      <c r="AK64" s="366"/>
      <c r="AL64" s="366"/>
      <c r="AM64" s="366"/>
      <c r="AN64" s="365">
        <f t="shared" si="0"/>
        <v>0</v>
      </c>
      <c r="AO64" s="366"/>
      <c r="AP64" s="366"/>
      <c r="AQ64" s="100" t="s">
        <v>79</v>
      </c>
      <c r="AR64" s="55"/>
      <c r="AS64" s="101">
        <v>0</v>
      </c>
      <c r="AT64" s="102">
        <f t="shared" si="1"/>
        <v>0</v>
      </c>
      <c r="AU64" s="103">
        <f>'23.1 - URS - Oprava osvět...'!P93</f>
        <v>0</v>
      </c>
      <c r="AV64" s="102">
        <f>'23.1 - URS - Oprava osvět...'!J35</f>
        <v>0</v>
      </c>
      <c r="AW64" s="102">
        <f>'23.1 - URS - Oprava osvět...'!J36</f>
        <v>0</v>
      </c>
      <c r="AX64" s="102">
        <f>'23.1 - URS - Oprava osvět...'!J37</f>
        <v>0</v>
      </c>
      <c r="AY64" s="102">
        <f>'23.1 - URS - Oprava osvět...'!J38</f>
        <v>0</v>
      </c>
      <c r="AZ64" s="102">
        <f>'23.1 - URS - Oprava osvět...'!F35</f>
        <v>0</v>
      </c>
      <c r="BA64" s="102">
        <f>'23.1 - URS - Oprava osvět...'!F36</f>
        <v>0</v>
      </c>
      <c r="BB64" s="102">
        <f>'23.1 - URS - Oprava osvět...'!F37</f>
        <v>0</v>
      </c>
      <c r="BC64" s="102">
        <f>'23.1 - URS - Oprava osvět...'!F38</f>
        <v>0</v>
      </c>
      <c r="BD64" s="104">
        <f>'23.1 - URS - Oprava osvět...'!F39</f>
        <v>0</v>
      </c>
      <c r="BT64" s="105" t="s">
        <v>80</v>
      </c>
      <c r="BV64" s="105" t="s">
        <v>70</v>
      </c>
      <c r="BW64" s="105" t="s">
        <v>99</v>
      </c>
      <c r="BX64" s="105" t="s">
        <v>97</v>
      </c>
      <c r="CL64" s="105" t="s">
        <v>19</v>
      </c>
    </row>
    <row r="65" spans="1:91" s="4" customFormat="1" ht="23.25" customHeight="1">
      <c r="A65" s="98" t="s">
        <v>77</v>
      </c>
      <c r="B65" s="53"/>
      <c r="C65" s="99"/>
      <c r="D65" s="99"/>
      <c r="E65" s="363" t="s">
        <v>100</v>
      </c>
      <c r="F65" s="363"/>
      <c r="G65" s="363"/>
      <c r="H65" s="363"/>
      <c r="I65" s="363"/>
      <c r="J65" s="99"/>
      <c r="K65" s="363" t="s">
        <v>96</v>
      </c>
      <c r="L65" s="363"/>
      <c r="M65" s="363"/>
      <c r="N65" s="363"/>
      <c r="O65" s="363"/>
      <c r="P65" s="363"/>
      <c r="Q65" s="363"/>
      <c r="R65" s="363"/>
      <c r="S65" s="363"/>
      <c r="T65" s="363"/>
      <c r="U65" s="363"/>
      <c r="V65" s="363"/>
      <c r="W65" s="363"/>
      <c r="X65" s="363"/>
      <c r="Y65" s="363"/>
      <c r="Z65" s="363"/>
      <c r="AA65" s="363"/>
      <c r="AB65" s="363"/>
      <c r="AC65" s="363"/>
      <c r="AD65" s="363"/>
      <c r="AE65" s="363"/>
      <c r="AF65" s="363"/>
      <c r="AG65" s="365">
        <f>'23.2 - ÚOŽI - Oprava osvě...'!J32</f>
        <v>0</v>
      </c>
      <c r="AH65" s="366"/>
      <c r="AI65" s="366"/>
      <c r="AJ65" s="366"/>
      <c r="AK65" s="366"/>
      <c r="AL65" s="366"/>
      <c r="AM65" s="366"/>
      <c r="AN65" s="365">
        <f t="shared" si="0"/>
        <v>0</v>
      </c>
      <c r="AO65" s="366"/>
      <c r="AP65" s="366"/>
      <c r="AQ65" s="100" t="s">
        <v>79</v>
      </c>
      <c r="AR65" s="55"/>
      <c r="AS65" s="101">
        <v>0</v>
      </c>
      <c r="AT65" s="102">
        <f t="shared" si="1"/>
        <v>0</v>
      </c>
      <c r="AU65" s="103">
        <f>'23.2 - ÚOŽI - Oprava osvě...'!P87</f>
        <v>0</v>
      </c>
      <c r="AV65" s="102">
        <f>'23.2 - ÚOŽI - Oprava osvě...'!J35</f>
        <v>0</v>
      </c>
      <c r="AW65" s="102">
        <f>'23.2 - ÚOŽI - Oprava osvě...'!J36</f>
        <v>0</v>
      </c>
      <c r="AX65" s="102">
        <f>'23.2 - ÚOŽI - Oprava osvě...'!J37</f>
        <v>0</v>
      </c>
      <c r="AY65" s="102">
        <f>'23.2 - ÚOŽI - Oprava osvě...'!J38</f>
        <v>0</v>
      </c>
      <c r="AZ65" s="102">
        <f>'23.2 - ÚOŽI - Oprava osvě...'!F35</f>
        <v>0</v>
      </c>
      <c r="BA65" s="102">
        <f>'23.2 - ÚOŽI - Oprava osvě...'!F36</f>
        <v>0</v>
      </c>
      <c r="BB65" s="102">
        <f>'23.2 - ÚOŽI - Oprava osvě...'!F37</f>
        <v>0</v>
      </c>
      <c r="BC65" s="102">
        <f>'23.2 - ÚOŽI - Oprava osvě...'!F38</f>
        <v>0</v>
      </c>
      <c r="BD65" s="104">
        <f>'23.2 - ÚOŽI - Oprava osvě...'!F39</f>
        <v>0</v>
      </c>
      <c r="BT65" s="105" t="s">
        <v>80</v>
      </c>
      <c r="BV65" s="105" t="s">
        <v>70</v>
      </c>
      <c r="BW65" s="105" t="s">
        <v>101</v>
      </c>
      <c r="BX65" s="105" t="s">
        <v>97</v>
      </c>
      <c r="CL65" s="105" t="s">
        <v>19</v>
      </c>
    </row>
    <row r="66" spans="1:91" s="4" customFormat="1" ht="23.25" customHeight="1">
      <c r="A66" s="98" t="s">
        <v>77</v>
      </c>
      <c r="B66" s="53"/>
      <c r="C66" s="99"/>
      <c r="D66" s="99"/>
      <c r="E66" s="363" t="s">
        <v>102</v>
      </c>
      <c r="F66" s="363"/>
      <c r="G66" s="363"/>
      <c r="H66" s="363"/>
      <c r="I66" s="363"/>
      <c r="J66" s="99"/>
      <c r="K66" s="363" t="s">
        <v>96</v>
      </c>
      <c r="L66" s="363"/>
      <c r="M66" s="363"/>
      <c r="N66" s="363"/>
      <c r="O66" s="363"/>
      <c r="P66" s="363"/>
      <c r="Q66" s="363"/>
      <c r="R66" s="363"/>
      <c r="S66" s="363"/>
      <c r="T66" s="363"/>
      <c r="U66" s="363"/>
      <c r="V66" s="363"/>
      <c r="W66" s="363"/>
      <c r="X66" s="363"/>
      <c r="Y66" s="363"/>
      <c r="Z66" s="363"/>
      <c r="AA66" s="363"/>
      <c r="AB66" s="363"/>
      <c r="AC66" s="363"/>
      <c r="AD66" s="363"/>
      <c r="AE66" s="363"/>
      <c r="AF66" s="363"/>
      <c r="AG66" s="365">
        <f>'23.3 - VRN - Oprava osvět...'!J32</f>
        <v>0</v>
      </c>
      <c r="AH66" s="366"/>
      <c r="AI66" s="366"/>
      <c r="AJ66" s="366"/>
      <c r="AK66" s="366"/>
      <c r="AL66" s="366"/>
      <c r="AM66" s="366"/>
      <c r="AN66" s="365">
        <f t="shared" si="0"/>
        <v>0</v>
      </c>
      <c r="AO66" s="366"/>
      <c r="AP66" s="366"/>
      <c r="AQ66" s="100" t="s">
        <v>79</v>
      </c>
      <c r="AR66" s="55"/>
      <c r="AS66" s="101">
        <v>0</v>
      </c>
      <c r="AT66" s="102">
        <f t="shared" si="1"/>
        <v>0</v>
      </c>
      <c r="AU66" s="103">
        <f>'23.3 - VRN - Oprava osvět...'!P86</f>
        <v>0</v>
      </c>
      <c r="AV66" s="102">
        <f>'23.3 - VRN - Oprava osvět...'!J35</f>
        <v>0</v>
      </c>
      <c r="AW66" s="102">
        <f>'23.3 - VRN - Oprava osvět...'!J36</f>
        <v>0</v>
      </c>
      <c r="AX66" s="102">
        <f>'23.3 - VRN - Oprava osvět...'!J37</f>
        <v>0</v>
      </c>
      <c r="AY66" s="102">
        <f>'23.3 - VRN - Oprava osvět...'!J38</f>
        <v>0</v>
      </c>
      <c r="AZ66" s="102">
        <f>'23.3 - VRN - Oprava osvět...'!F35</f>
        <v>0</v>
      </c>
      <c r="BA66" s="102">
        <f>'23.3 - VRN - Oprava osvět...'!F36</f>
        <v>0</v>
      </c>
      <c r="BB66" s="102">
        <f>'23.3 - VRN - Oprava osvět...'!F37</f>
        <v>0</v>
      </c>
      <c r="BC66" s="102">
        <f>'23.3 - VRN - Oprava osvět...'!F38</f>
        <v>0</v>
      </c>
      <c r="BD66" s="104">
        <f>'23.3 - VRN - Oprava osvět...'!F39</f>
        <v>0</v>
      </c>
      <c r="BT66" s="105" t="s">
        <v>80</v>
      </c>
      <c r="BV66" s="105" t="s">
        <v>70</v>
      </c>
      <c r="BW66" s="105" t="s">
        <v>103</v>
      </c>
      <c r="BX66" s="105" t="s">
        <v>97</v>
      </c>
      <c r="CL66" s="105" t="s">
        <v>19</v>
      </c>
    </row>
    <row r="67" spans="1:91" s="4" customFormat="1" ht="23.25" customHeight="1">
      <c r="A67" s="98" t="s">
        <v>77</v>
      </c>
      <c r="B67" s="53"/>
      <c r="C67" s="99"/>
      <c r="D67" s="99"/>
      <c r="E67" s="363" t="s">
        <v>104</v>
      </c>
      <c r="F67" s="363"/>
      <c r="G67" s="363"/>
      <c r="H67" s="363"/>
      <c r="I67" s="363"/>
      <c r="J67" s="99"/>
      <c r="K67" s="363" t="s">
        <v>105</v>
      </c>
      <c r="L67" s="363"/>
      <c r="M67" s="363"/>
      <c r="N67" s="363"/>
      <c r="O67" s="363"/>
      <c r="P67" s="363"/>
      <c r="Q67" s="363"/>
      <c r="R67" s="363"/>
      <c r="S67" s="363"/>
      <c r="T67" s="363"/>
      <c r="U67" s="363"/>
      <c r="V67" s="363"/>
      <c r="W67" s="363"/>
      <c r="X67" s="363"/>
      <c r="Y67" s="363"/>
      <c r="Z67" s="363"/>
      <c r="AA67" s="363"/>
      <c r="AB67" s="363"/>
      <c r="AC67" s="363"/>
      <c r="AD67" s="363"/>
      <c r="AE67" s="363"/>
      <c r="AF67" s="363"/>
      <c r="AG67" s="365">
        <f>'23.4 - URS - přeložka kab...'!J32</f>
        <v>0</v>
      </c>
      <c r="AH67" s="366"/>
      <c r="AI67" s="366"/>
      <c r="AJ67" s="366"/>
      <c r="AK67" s="366"/>
      <c r="AL67" s="366"/>
      <c r="AM67" s="366"/>
      <c r="AN67" s="365">
        <f t="shared" si="0"/>
        <v>0</v>
      </c>
      <c r="AO67" s="366"/>
      <c r="AP67" s="366"/>
      <c r="AQ67" s="100" t="s">
        <v>79</v>
      </c>
      <c r="AR67" s="55"/>
      <c r="AS67" s="101">
        <v>0</v>
      </c>
      <c r="AT67" s="102">
        <f t="shared" si="1"/>
        <v>0</v>
      </c>
      <c r="AU67" s="103">
        <f>'23.4 - URS - přeložka kab...'!P88</f>
        <v>0</v>
      </c>
      <c r="AV67" s="102">
        <f>'23.4 - URS - přeložka kab...'!J35</f>
        <v>0</v>
      </c>
      <c r="AW67" s="102">
        <f>'23.4 - URS - přeložka kab...'!J36</f>
        <v>0</v>
      </c>
      <c r="AX67" s="102">
        <f>'23.4 - URS - přeložka kab...'!J37</f>
        <v>0</v>
      </c>
      <c r="AY67" s="102">
        <f>'23.4 - URS - přeložka kab...'!J38</f>
        <v>0</v>
      </c>
      <c r="AZ67" s="102">
        <f>'23.4 - URS - přeložka kab...'!F35</f>
        <v>0</v>
      </c>
      <c r="BA67" s="102">
        <f>'23.4 - URS - přeložka kab...'!F36</f>
        <v>0</v>
      </c>
      <c r="BB67" s="102">
        <f>'23.4 - URS - přeložka kab...'!F37</f>
        <v>0</v>
      </c>
      <c r="BC67" s="102">
        <f>'23.4 - URS - přeložka kab...'!F38</f>
        <v>0</v>
      </c>
      <c r="BD67" s="104">
        <f>'23.4 - URS - přeložka kab...'!F39</f>
        <v>0</v>
      </c>
      <c r="BT67" s="105" t="s">
        <v>80</v>
      </c>
      <c r="BV67" s="105" t="s">
        <v>70</v>
      </c>
      <c r="BW67" s="105" t="s">
        <v>106</v>
      </c>
      <c r="BX67" s="105" t="s">
        <v>97</v>
      </c>
      <c r="CL67" s="105" t="s">
        <v>19</v>
      </c>
    </row>
    <row r="68" spans="1:91" s="7" customFormat="1" ht="16.5" customHeight="1">
      <c r="B68" s="88"/>
      <c r="C68" s="89"/>
      <c r="D68" s="364" t="s">
        <v>107</v>
      </c>
      <c r="E68" s="364"/>
      <c r="F68" s="364"/>
      <c r="G68" s="364"/>
      <c r="H68" s="364"/>
      <c r="I68" s="90"/>
      <c r="J68" s="364" t="s">
        <v>108</v>
      </c>
      <c r="K68" s="364"/>
      <c r="L68" s="364"/>
      <c r="M68" s="364"/>
      <c r="N68" s="364"/>
      <c r="O68" s="364"/>
      <c r="P68" s="364"/>
      <c r="Q68" s="364"/>
      <c r="R68" s="364"/>
      <c r="S68" s="364"/>
      <c r="T68" s="364"/>
      <c r="U68" s="364"/>
      <c r="V68" s="364"/>
      <c r="W68" s="364"/>
      <c r="X68" s="364"/>
      <c r="Y68" s="364"/>
      <c r="Z68" s="364"/>
      <c r="AA68" s="364"/>
      <c r="AB68" s="364"/>
      <c r="AC68" s="364"/>
      <c r="AD68" s="364"/>
      <c r="AE68" s="364"/>
      <c r="AF68" s="364"/>
      <c r="AG68" s="367">
        <f>ROUND(SUM(AG69:AG72),2)</f>
        <v>0</v>
      </c>
      <c r="AH68" s="368"/>
      <c r="AI68" s="368"/>
      <c r="AJ68" s="368"/>
      <c r="AK68" s="368"/>
      <c r="AL68" s="368"/>
      <c r="AM68" s="368"/>
      <c r="AN68" s="369">
        <f t="shared" si="0"/>
        <v>0</v>
      </c>
      <c r="AO68" s="368"/>
      <c r="AP68" s="368"/>
      <c r="AQ68" s="91" t="s">
        <v>74</v>
      </c>
      <c r="AR68" s="92"/>
      <c r="AS68" s="93">
        <f>ROUND(SUM(AS69:AS72),2)</f>
        <v>0</v>
      </c>
      <c r="AT68" s="94">
        <f t="shared" si="1"/>
        <v>0</v>
      </c>
      <c r="AU68" s="95">
        <f>ROUND(SUM(AU69:AU72),5)</f>
        <v>0</v>
      </c>
      <c r="AV68" s="94">
        <f>ROUND(AZ68*L29,2)</f>
        <v>0</v>
      </c>
      <c r="AW68" s="94">
        <f>ROUND(BA68*L30,2)</f>
        <v>0</v>
      </c>
      <c r="AX68" s="94">
        <f>ROUND(BB68*L29,2)</f>
        <v>0</v>
      </c>
      <c r="AY68" s="94">
        <f>ROUND(BC68*L30,2)</f>
        <v>0</v>
      </c>
      <c r="AZ68" s="94">
        <f>ROUND(SUM(AZ69:AZ72),2)</f>
        <v>0</v>
      </c>
      <c r="BA68" s="94">
        <f>ROUND(SUM(BA69:BA72),2)</f>
        <v>0</v>
      </c>
      <c r="BB68" s="94">
        <f>ROUND(SUM(BB69:BB72),2)</f>
        <v>0</v>
      </c>
      <c r="BC68" s="94">
        <f>ROUND(SUM(BC69:BC72),2)</f>
        <v>0</v>
      </c>
      <c r="BD68" s="96">
        <f>ROUND(SUM(BD69:BD72),2)</f>
        <v>0</v>
      </c>
      <c r="BS68" s="97" t="s">
        <v>67</v>
      </c>
      <c r="BT68" s="97" t="s">
        <v>75</v>
      </c>
      <c r="BU68" s="97" t="s">
        <v>69</v>
      </c>
      <c r="BV68" s="97" t="s">
        <v>70</v>
      </c>
      <c r="BW68" s="97" t="s">
        <v>109</v>
      </c>
      <c r="BX68" s="97" t="s">
        <v>5</v>
      </c>
      <c r="CL68" s="97" t="s">
        <v>19</v>
      </c>
      <c r="CM68" s="97" t="s">
        <v>80</v>
      </c>
    </row>
    <row r="69" spans="1:91" s="4" customFormat="1" ht="23.25" customHeight="1">
      <c r="A69" s="98" t="s">
        <v>77</v>
      </c>
      <c r="B69" s="53"/>
      <c r="C69" s="99"/>
      <c r="D69" s="99"/>
      <c r="E69" s="363" t="s">
        <v>110</v>
      </c>
      <c r="F69" s="363"/>
      <c r="G69" s="363"/>
      <c r="H69" s="363"/>
      <c r="I69" s="363"/>
      <c r="J69" s="99"/>
      <c r="K69" s="363" t="s">
        <v>111</v>
      </c>
      <c r="L69" s="363"/>
      <c r="M69" s="363"/>
      <c r="N69" s="363"/>
      <c r="O69" s="363"/>
      <c r="P69" s="363"/>
      <c r="Q69" s="363"/>
      <c r="R69" s="363"/>
      <c r="S69" s="363"/>
      <c r="T69" s="363"/>
      <c r="U69" s="363"/>
      <c r="V69" s="363"/>
      <c r="W69" s="363"/>
      <c r="X69" s="363"/>
      <c r="Y69" s="363"/>
      <c r="Z69" s="363"/>
      <c r="AA69" s="363"/>
      <c r="AB69" s="363"/>
      <c r="AC69" s="363"/>
      <c r="AD69" s="363"/>
      <c r="AE69" s="363"/>
      <c r="AF69" s="363"/>
      <c r="AG69" s="365">
        <f>'25.1 - URS - Oprava osvět...'!J32</f>
        <v>0</v>
      </c>
      <c r="AH69" s="366"/>
      <c r="AI69" s="366"/>
      <c r="AJ69" s="366"/>
      <c r="AK69" s="366"/>
      <c r="AL69" s="366"/>
      <c r="AM69" s="366"/>
      <c r="AN69" s="365">
        <f t="shared" si="0"/>
        <v>0</v>
      </c>
      <c r="AO69" s="366"/>
      <c r="AP69" s="366"/>
      <c r="AQ69" s="100" t="s">
        <v>79</v>
      </c>
      <c r="AR69" s="55"/>
      <c r="AS69" s="101">
        <v>0</v>
      </c>
      <c r="AT69" s="102">
        <f t="shared" si="1"/>
        <v>0</v>
      </c>
      <c r="AU69" s="103">
        <f>'25.1 - URS - Oprava osvět...'!P88</f>
        <v>0</v>
      </c>
      <c r="AV69" s="102">
        <f>'25.1 - URS - Oprava osvět...'!J35</f>
        <v>0</v>
      </c>
      <c r="AW69" s="102">
        <f>'25.1 - URS - Oprava osvět...'!J36</f>
        <v>0</v>
      </c>
      <c r="AX69" s="102">
        <f>'25.1 - URS - Oprava osvět...'!J37</f>
        <v>0</v>
      </c>
      <c r="AY69" s="102">
        <f>'25.1 - URS - Oprava osvět...'!J38</f>
        <v>0</v>
      </c>
      <c r="AZ69" s="102">
        <f>'25.1 - URS - Oprava osvět...'!F35</f>
        <v>0</v>
      </c>
      <c r="BA69" s="102">
        <f>'25.1 - URS - Oprava osvět...'!F36</f>
        <v>0</v>
      </c>
      <c r="BB69" s="102">
        <f>'25.1 - URS - Oprava osvět...'!F37</f>
        <v>0</v>
      </c>
      <c r="BC69" s="102">
        <f>'25.1 - URS - Oprava osvět...'!F38</f>
        <v>0</v>
      </c>
      <c r="BD69" s="104">
        <f>'25.1 - URS - Oprava osvět...'!F39</f>
        <v>0</v>
      </c>
      <c r="BT69" s="105" t="s">
        <v>80</v>
      </c>
      <c r="BV69" s="105" t="s">
        <v>70</v>
      </c>
      <c r="BW69" s="105" t="s">
        <v>112</v>
      </c>
      <c r="BX69" s="105" t="s">
        <v>109</v>
      </c>
      <c r="CL69" s="105" t="s">
        <v>19</v>
      </c>
    </row>
    <row r="70" spans="1:91" s="4" customFormat="1" ht="23.25" customHeight="1">
      <c r="A70" s="98" t="s">
        <v>77</v>
      </c>
      <c r="B70" s="53"/>
      <c r="C70" s="99"/>
      <c r="D70" s="99"/>
      <c r="E70" s="363" t="s">
        <v>113</v>
      </c>
      <c r="F70" s="363"/>
      <c r="G70" s="363"/>
      <c r="H70" s="363"/>
      <c r="I70" s="363"/>
      <c r="J70" s="99"/>
      <c r="K70" s="363" t="s">
        <v>114</v>
      </c>
      <c r="L70" s="363"/>
      <c r="M70" s="363"/>
      <c r="N70" s="363"/>
      <c r="O70" s="363"/>
      <c r="P70" s="363"/>
      <c r="Q70" s="363"/>
      <c r="R70" s="363"/>
      <c r="S70" s="363"/>
      <c r="T70" s="363"/>
      <c r="U70" s="363"/>
      <c r="V70" s="363"/>
      <c r="W70" s="363"/>
      <c r="X70" s="363"/>
      <c r="Y70" s="363"/>
      <c r="Z70" s="363"/>
      <c r="AA70" s="363"/>
      <c r="AB70" s="363"/>
      <c r="AC70" s="363"/>
      <c r="AD70" s="363"/>
      <c r="AE70" s="363"/>
      <c r="AF70" s="363"/>
      <c r="AG70" s="365">
        <f>'25.2 - UOŽI - Oprava osvě...'!J32</f>
        <v>0</v>
      </c>
      <c r="AH70" s="366"/>
      <c r="AI70" s="366"/>
      <c r="AJ70" s="366"/>
      <c r="AK70" s="366"/>
      <c r="AL70" s="366"/>
      <c r="AM70" s="366"/>
      <c r="AN70" s="365">
        <f t="shared" si="0"/>
        <v>0</v>
      </c>
      <c r="AO70" s="366"/>
      <c r="AP70" s="366"/>
      <c r="AQ70" s="100" t="s">
        <v>79</v>
      </c>
      <c r="AR70" s="55"/>
      <c r="AS70" s="101">
        <v>0</v>
      </c>
      <c r="AT70" s="102">
        <f t="shared" si="1"/>
        <v>0</v>
      </c>
      <c r="AU70" s="103">
        <f>'25.2 - UOŽI - Oprava osvě...'!P86</f>
        <v>0</v>
      </c>
      <c r="AV70" s="102">
        <f>'25.2 - UOŽI - Oprava osvě...'!J35</f>
        <v>0</v>
      </c>
      <c r="AW70" s="102">
        <f>'25.2 - UOŽI - Oprava osvě...'!J36</f>
        <v>0</v>
      </c>
      <c r="AX70" s="102">
        <f>'25.2 - UOŽI - Oprava osvě...'!J37</f>
        <v>0</v>
      </c>
      <c r="AY70" s="102">
        <f>'25.2 - UOŽI - Oprava osvě...'!J38</f>
        <v>0</v>
      </c>
      <c r="AZ70" s="102">
        <f>'25.2 - UOŽI - Oprava osvě...'!F35</f>
        <v>0</v>
      </c>
      <c r="BA70" s="102">
        <f>'25.2 - UOŽI - Oprava osvě...'!F36</f>
        <v>0</v>
      </c>
      <c r="BB70" s="102">
        <f>'25.2 - UOŽI - Oprava osvě...'!F37</f>
        <v>0</v>
      </c>
      <c r="BC70" s="102">
        <f>'25.2 - UOŽI - Oprava osvě...'!F38</f>
        <v>0</v>
      </c>
      <c r="BD70" s="104">
        <f>'25.2 - UOŽI - Oprava osvě...'!F39</f>
        <v>0</v>
      </c>
      <c r="BT70" s="105" t="s">
        <v>80</v>
      </c>
      <c r="BV70" s="105" t="s">
        <v>70</v>
      </c>
      <c r="BW70" s="105" t="s">
        <v>115</v>
      </c>
      <c r="BX70" s="105" t="s">
        <v>109</v>
      </c>
      <c r="CL70" s="105" t="s">
        <v>19</v>
      </c>
    </row>
    <row r="71" spans="1:91" s="4" customFormat="1" ht="23.25" customHeight="1">
      <c r="A71" s="98" t="s">
        <v>77</v>
      </c>
      <c r="B71" s="53"/>
      <c r="C71" s="99"/>
      <c r="D71" s="99"/>
      <c r="E71" s="363" t="s">
        <v>116</v>
      </c>
      <c r="F71" s="363"/>
      <c r="G71" s="363"/>
      <c r="H71" s="363"/>
      <c r="I71" s="363"/>
      <c r="J71" s="99"/>
      <c r="K71" s="363" t="s">
        <v>117</v>
      </c>
      <c r="L71" s="363"/>
      <c r="M71" s="363"/>
      <c r="N71" s="363"/>
      <c r="O71" s="363"/>
      <c r="P71" s="363"/>
      <c r="Q71" s="363"/>
      <c r="R71" s="363"/>
      <c r="S71" s="363"/>
      <c r="T71" s="363"/>
      <c r="U71" s="363"/>
      <c r="V71" s="363"/>
      <c r="W71" s="363"/>
      <c r="X71" s="363"/>
      <c r="Y71" s="363"/>
      <c r="Z71" s="363"/>
      <c r="AA71" s="363"/>
      <c r="AB71" s="363"/>
      <c r="AC71" s="363"/>
      <c r="AD71" s="363"/>
      <c r="AE71" s="363"/>
      <c r="AF71" s="363"/>
      <c r="AG71" s="365">
        <f>'25.3 - VRN - Oprava osvět...'!J32</f>
        <v>0</v>
      </c>
      <c r="AH71" s="366"/>
      <c r="AI71" s="366"/>
      <c r="AJ71" s="366"/>
      <c r="AK71" s="366"/>
      <c r="AL71" s="366"/>
      <c r="AM71" s="366"/>
      <c r="AN71" s="365">
        <f t="shared" si="0"/>
        <v>0</v>
      </c>
      <c r="AO71" s="366"/>
      <c r="AP71" s="366"/>
      <c r="AQ71" s="100" t="s">
        <v>79</v>
      </c>
      <c r="AR71" s="55"/>
      <c r="AS71" s="101">
        <v>0</v>
      </c>
      <c r="AT71" s="102">
        <f t="shared" si="1"/>
        <v>0</v>
      </c>
      <c r="AU71" s="103">
        <f>'25.3 - VRN - Oprava osvět...'!P87</f>
        <v>0</v>
      </c>
      <c r="AV71" s="102">
        <f>'25.3 - VRN - Oprava osvět...'!J35</f>
        <v>0</v>
      </c>
      <c r="AW71" s="102">
        <f>'25.3 - VRN - Oprava osvět...'!J36</f>
        <v>0</v>
      </c>
      <c r="AX71" s="102">
        <f>'25.3 - VRN - Oprava osvět...'!J37</f>
        <v>0</v>
      </c>
      <c r="AY71" s="102">
        <f>'25.3 - VRN - Oprava osvět...'!J38</f>
        <v>0</v>
      </c>
      <c r="AZ71" s="102">
        <f>'25.3 - VRN - Oprava osvět...'!F35</f>
        <v>0</v>
      </c>
      <c r="BA71" s="102">
        <f>'25.3 - VRN - Oprava osvět...'!F36</f>
        <v>0</v>
      </c>
      <c r="BB71" s="102">
        <f>'25.3 - VRN - Oprava osvět...'!F37</f>
        <v>0</v>
      </c>
      <c r="BC71" s="102">
        <f>'25.3 - VRN - Oprava osvět...'!F38</f>
        <v>0</v>
      </c>
      <c r="BD71" s="104">
        <f>'25.3 - VRN - Oprava osvět...'!F39</f>
        <v>0</v>
      </c>
      <c r="BT71" s="105" t="s">
        <v>80</v>
      </c>
      <c r="BV71" s="105" t="s">
        <v>70</v>
      </c>
      <c r="BW71" s="105" t="s">
        <v>118</v>
      </c>
      <c r="BX71" s="105" t="s">
        <v>109</v>
      </c>
      <c r="CL71" s="105" t="s">
        <v>19</v>
      </c>
    </row>
    <row r="72" spans="1:91" s="4" customFormat="1" ht="23.25" customHeight="1">
      <c r="A72" s="98" t="s">
        <v>77</v>
      </c>
      <c r="B72" s="53"/>
      <c r="C72" s="99"/>
      <c r="D72" s="99"/>
      <c r="E72" s="363" t="s">
        <v>119</v>
      </c>
      <c r="F72" s="363"/>
      <c r="G72" s="363"/>
      <c r="H72" s="363"/>
      <c r="I72" s="363"/>
      <c r="J72" s="99"/>
      <c r="K72" s="363" t="s">
        <v>120</v>
      </c>
      <c r="L72" s="363"/>
      <c r="M72" s="363"/>
      <c r="N72" s="363"/>
      <c r="O72" s="363"/>
      <c r="P72" s="363"/>
      <c r="Q72" s="363"/>
      <c r="R72" s="363"/>
      <c r="S72" s="363"/>
      <c r="T72" s="363"/>
      <c r="U72" s="363"/>
      <c r="V72" s="363"/>
      <c r="W72" s="363"/>
      <c r="X72" s="363"/>
      <c r="Y72" s="363"/>
      <c r="Z72" s="363"/>
      <c r="AA72" s="363"/>
      <c r="AB72" s="363"/>
      <c r="AC72" s="363"/>
      <c r="AD72" s="363"/>
      <c r="AE72" s="363"/>
      <c r="AF72" s="363"/>
      <c r="AG72" s="365">
        <f>'25.4 - UOŽI - Úprava nást...'!J32</f>
        <v>0</v>
      </c>
      <c r="AH72" s="366"/>
      <c r="AI72" s="366"/>
      <c r="AJ72" s="366"/>
      <c r="AK72" s="366"/>
      <c r="AL72" s="366"/>
      <c r="AM72" s="366"/>
      <c r="AN72" s="365">
        <f t="shared" si="0"/>
        <v>0</v>
      </c>
      <c r="AO72" s="366"/>
      <c r="AP72" s="366"/>
      <c r="AQ72" s="100" t="s">
        <v>79</v>
      </c>
      <c r="AR72" s="55"/>
      <c r="AS72" s="101">
        <v>0</v>
      </c>
      <c r="AT72" s="102">
        <f t="shared" si="1"/>
        <v>0</v>
      </c>
      <c r="AU72" s="103">
        <f>'25.4 - UOŽI - Úprava nást...'!P88</f>
        <v>0</v>
      </c>
      <c r="AV72" s="102">
        <f>'25.4 - UOŽI - Úprava nást...'!J35</f>
        <v>0</v>
      </c>
      <c r="AW72" s="102">
        <f>'25.4 - UOŽI - Úprava nást...'!J36</f>
        <v>0</v>
      </c>
      <c r="AX72" s="102">
        <f>'25.4 - UOŽI - Úprava nást...'!J37</f>
        <v>0</v>
      </c>
      <c r="AY72" s="102">
        <f>'25.4 - UOŽI - Úprava nást...'!J38</f>
        <v>0</v>
      </c>
      <c r="AZ72" s="102">
        <f>'25.4 - UOŽI - Úprava nást...'!F35</f>
        <v>0</v>
      </c>
      <c r="BA72" s="102">
        <f>'25.4 - UOŽI - Úprava nást...'!F36</f>
        <v>0</v>
      </c>
      <c r="BB72" s="102">
        <f>'25.4 - UOŽI - Úprava nást...'!F37</f>
        <v>0</v>
      </c>
      <c r="BC72" s="102">
        <f>'25.4 - UOŽI - Úprava nást...'!F38</f>
        <v>0</v>
      </c>
      <c r="BD72" s="104">
        <f>'25.4 - UOŽI - Úprava nást...'!F39</f>
        <v>0</v>
      </c>
      <c r="BT72" s="105" t="s">
        <v>80</v>
      </c>
      <c r="BV72" s="105" t="s">
        <v>70</v>
      </c>
      <c r="BW72" s="105" t="s">
        <v>121</v>
      </c>
      <c r="BX72" s="105" t="s">
        <v>109</v>
      </c>
      <c r="CL72" s="105" t="s">
        <v>19</v>
      </c>
    </row>
    <row r="73" spans="1:91" s="7" customFormat="1" ht="24.75" customHeight="1">
      <c r="B73" s="88"/>
      <c r="C73" s="89"/>
      <c r="D73" s="364" t="s">
        <v>122</v>
      </c>
      <c r="E73" s="364"/>
      <c r="F73" s="364"/>
      <c r="G73" s="364"/>
      <c r="H73" s="364"/>
      <c r="I73" s="90"/>
      <c r="J73" s="364" t="s">
        <v>123</v>
      </c>
      <c r="K73" s="364"/>
      <c r="L73" s="364"/>
      <c r="M73" s="364"/>
      <c r="N73" s="364"/>
      <c r="O73" s="364"/>
      <c r="P73" s="364"/>
      <c r="Q73" s="364"/>
      <c r="R73" s="364"/>
      <c r="S73" s="364"/>
      <c r="T73" s="364"/>
      <c r="U73" s="364"/>
      <c r="V73" s="364"/>
      <c r="W73" s="364"/>
      <c r="X73" s="364"/>
      <c r="Y73" s="364"/>
      <c r="Z73" s="364"/>
      <c r="AA73" s="364"/>
      <c r="AB73" s="364"/>
      <c r="AC73" s="364"/>
      <c r="AD73" s="364"/>
      <c r="AE73" s="364"/>
      <c r="AF73" s="364"/>
      <c r="AG73" s="367">
        <f>ROUND(SUM(AG74:AG76),2)</f>
        <v>0</v>
      </c>
      <c r="AH73" s="368"/>
      <c r="AI73" s="368"/>
      <c r="AJ73" s="368"/>
      <c r="AK73" s="368"/>
      <c r="AL73" s="368"/>
      <c r="AM73" s="368"/>
      <c r="AN73" s="369">
        <f t="shared" si="0"/>
        <v>0</v>
      </c>
      <c r="AO73" s="368"/>
      <c r="AP73" s="368"/>
      <c r="AQ73" s="91" t="s">
        <v>74</v>
      </c>
      <c r="AR73" s="92"/>
      <c r="AS73" s="93">
        <f>ROUND(SUM(AS74:AS76),2)</f>
        <v>0</v>
      </c>
      <c r="AT73" s="94">
        <f t="shared" si="1"/>
        <v>0</v>
      </c>
      <c r="AU73" s="95">
        <f>ROUND(SUM(AU74:AU76),5)</f>
        <v>0</v>
      </c>
      <c r="AV73" s="94">
        <f>ROUND(AZ73*L29,2)</f>
        <v>0</v>
      </c>
      <c r="AW73" s="94">
        <f>ROUND(BA73*L30,2)</f>
        <v>0</v>
      </c>
      <c r="AX73" s="94">
        <f>ROUND(BB73*L29,2)</f>
        <v>0</v>
      </c>
      <c r="AY73" s="94">
        <f>ROUND(BC73*L30,2)</f>
        <v>0</v>
      </c>
      <c r="AZ73" s="94">
        <f>ROUND(SUM(AZ74:AZ76),2)</f>
        <v>0</v>
      </c>
      <c r="BA73" s="94">
        <f>ROUND(SUM(BA74:BA76),2)</f>
        <v>0</v>
      </c>
      <c r="BB73" s="94">
        <f>ROUND(SUM(BB74:BB76),2)</f>
        <v>0</v>
      </c>
      <c r="BC73" s="94">
        <f>ROUND(SUM(BC74:BC76),2)</f>
        <v>0</v>
      </c>
      <c r="BD73" s="96">
        <f>ROUND(SUM(BD74:BD76),2)</f>
        <v>0</v>
      </c>
      <c r="BS73" s="97" t="s">
        <v>67</v>
      </c>
      <c r="BT73" s="97" t="s">
        <v>75</v>
      </c>
      <c r="BU73" s="97" t="s">
        <v>69</v>
      </c>
      <c r="BV73" s="97" t="s">
        <v>70</v>
      </c>
      <c r="BW73" s="97" t="s">
        <v>124</v>
      </c>
      <c r="BX73" s="97" t="s">
        <v>5</v>
      </c>
      <c r="CL73" s="97" t="s">
        <v>19</v>
      </c>
      <c r="CM73" s="97" t="s">
        <v>68</v>
      </c>
    </row>
    <row r="74" spans="1:91" s="4" customFormat="1" ht="23.25" customHeight="1">
      <c r="A74" s="98" t="s">
        <v>77</v>
      </c>
      <c r="B74" s="53"/>
      <c r="C74" s="99"/>
      <c r="D74" s="99"/>
      <c r="E74" s="363" t="s">
        <v>125</v>
      </c>
      <c r="F74" s="363"/>
      <c r="G74" s="363"/>
      <c r="H74" s="363"/>
      <c r="I74" s="363"/>
      <c r="J74" s="99"/>
      <c r="K74" s="363" t="s">
        <v>126</v>
      </c>
      <c r="L74" s="363"/>
      <c r="M74" s="363"/>
      <c r="N74" s="363"/>
      <c r="O74" s="363"/>
      <c r="P74" s="363"/>
      <c r="Q74" s="363"/>
      <c r="R74" s="363"/>
      <c r="S74" s="363"/>
      <c r="T74" s="363"/>
      <c r="U74" s="363"/>
      <c r="V74" s="363"/>
      <c r="W74" s="363"/>
      <c r="X74" s="363"/>
      <c r="Y74" s="363"/>
      <c r="Z74" s="363"/>
      <c r="AA74" s="363"/>
      <c r="AB74" s="363"/>
      <c r="AC74" s="363"/>
      <c r="AD74" s="363"/>
      <c r="AE74" s="363"/>
      <c r="AF74" s="363"/>
      <c r="AG74" s="365">
        <f>'26.1 - URS - Oprava osvět...'!J32</f>
        <v>0</v>
      </c>
      <c r="AH74" s="366"/>
      <c r="AI74" s="366"/>
      <c r="AJ74" s="366"/>
      <c r="AK74" s="366"/>
      <c r="AL74" s="366"/>
      <c r="AM74" s="366"/>
      <c r="AN74" s="365">
        <f t="shared" si="0"/>
        <v>0</v>
      </c>
      <c r="AO74" s="366"/>
      <c r="AP74" s="366"/>
      <c r="AQ74" s="100" t="s">
        <v>79</v>
      </c>
      <c r="AR74" s="55"/>
      <c r="AS74" s="101">
        <v>0</v>
      </c>
      <c r="AT74" s="102">
        <f t="shared" si="1"/>
        <v>0</v>
      </c>
      <c r="AU74" s="103">
        <f>'26.1 - URS - Oprava osvět...'!P91</f>
        <v>0</v>
      </c>
      <c r="AV74" s="102">
        <f>'26.1 - URS - Oprava osvět...'!J35</f>
        <v>0</v>
      </c>
      <c r="AW74" s="102">
        <f>'26.1 - URS - Oprava osvět...'!J36</f>
        <v>0</v>
      </c>
      <c r="AX74" s="102">
        <f>'26.1 - URS - Oprava osvět...'!J37</f>
        <v>0</v>
      </c>
      <c r="AY74" s="102">
        <f>'26.1 - URS - Oprava osvět...'!J38</f>
        <v>0</v>
      </c>
      <c r="AZ74" s="102">
        <f>'26.1 - URS - Oprava osvět...'!F35</f>
        <v>0</v>
      </c>
      <c r="BA74" s="102">
        <f>'26.1 - URS - Oprava osvět...'!F36</f>
        <v>0</v>
      </c>
      <c r="BB74" s="102">
        <f>'26.1 - URS - Oprava osvět...'!F37</f>
        <v>0</v>
      </c>
      <c r="BC74" s="102">
        <f>'26.1 - URS - Oprava osvět...'!F38</f>
        <v>0</v>
      </c>
      <c r="BD74" s="104">
        <f>'26.1 - URS - Oprava osvět...'!F39</f>
        <v>0</v>
      </c>
      <c r="BT74" s="105" t="s">
        <v>80</v>
      </c>
      <c r="BV74" s="105" t="s">
        <v>70</v>
      </c>
      <c r="BW74" s="105" t="s">
        <v>127</v>
      </c>
      <c r="BX74" s="105" t="s">
        <v>124</v>
      </c>
      <c r="CL74" s="105" t="s">
        <v>19</v>
      </c>
    </row>
    <row r="75" spans="1:91" s="4" customFormat="1" ht="23.25" customHeight="1">
      <c r="A75" s="98" t="s">
        <v>77</v>
      </c>
      <c r="B75" s="53"/>
      <c r="C75" s="99"/>
      <c r="D75" s="99"/>
      <c r="E75" s="363" t="s">
        <v>128</v>
      </c>
      <c r="F75" s="363"/>
      <c r="G75" s="363"/>
      <c r="H75" s="363"/>
      <c r="I75" s="363"/>
      <c r="J75" s="99"/>
      <c r="K75" s="363" t="s">
        <v>126</v>
      </c>
      <c r="L75" s="363"/>
      <c r="M75" s="363"/>
      <c r="N75" s="363"/>
      <c r="O75" s="363"/>
      <c r="P75" s="363"/>
      <c r="Q75" s="363"/>
      <c r="R75" s="363"/>
      <c r="S75" s="363"/>
      <c r="T75" s="363"/>
      <c r="U75" s="363"/>
      <c r="V75" s="363"/>
      <c r="W75" s="363"/>
      <c r="X75" s="363"/>
      <c r="Y75" s="363"/>
      <c r="Z75" s="363"/>
      <c r="AA75" s="363"/>
      <c r="AB75" s="363"/>
      <c r="AC75" s="363"/>
      <c r="AD75" s="363"/>
      <c r="AE75" s="363"/>
      <c r="AF75" s="363"/>
      <c r="AG75" s="365">
        <f>'26.2 - ÚOŽI - Oprava osvě...'!J32</f>
        <v>0</v>
      </c>
      <c r="AH75" s="366"/>
      <c r="AI75" s="366"/>
      <c r="AJ75" s="366"/>
      <c r="AK75" s="366"/>
      <c r="AL75" s="366"/>
      <c r="AM75" s="366"/>
      <c r="AN75" s="365">
        <f t="shared" si="0"/>
        <v>0</v>
      </c>
      <c r="AO75" s="366"/>
      <c r="AP75" s="366"/>
      <c r="AQ75" s="100" t="s">
        <v>79</v>
      </c>
      <c r="AR75" s="55"/>
      <c r="AS75" s="101">
        <v>0</v>
      </c>
      <c r="AT75" s="102">
        <f t="shared" si="1"/>
        <v>0</v>
      </c>
      <c r="AU75" s="103">
        <f>'26.2 - ÚOŽI - Oprava osvě...'!P86</f>
        <v>0</v>
      </c>
      <c r="AV75" s="102">
        <f>'26.2 - ÚOŽI - Oprava osvě...'!J35</f>
        <v>0</v>
      </c>
      <c r="AW75" s="102">
        <f>'26.2 - ÚOŽI - Oprava osvě...'!J36</f>
        <v>0</v>
      </c>
      <c r="AX75" s="102">
        <f>'26.2 - ÚOŽI - Oprava osvě...'!J37</f>
        <v>0</v>
      </c>
      <c r="AY75" s="102">
        <f>'26.2 - ÚOŽI - Oprava osvě...'!J38</f>
        <v>0</v>
      </c>
      <c r="AZ75" s="102">
        <f>'26.2 - ÚOŽI - Oprava osvě...'!F35</f>
        <v>0</v>
      </c>
      <c r="BA75" s="102">
        <f>'26.2 - ÚOŽI - Oprava osvě...'!F36</f>
        <v>0</v>
      </c>
      <c r="BB75" s="102">
        <f>'26.2 - ÚOŽI - Oprava osvě...'!F37</f>
        <v>0</v>
      </c>
      <c r="BC75" s="102">
        <f>'26.2 - ÚOŽI - Oprava osvě...'!F38</f>
        <v>0</v>
      </c>
      <c r="BD75" s="104">
        <f>'26.2 - ÚOŽI - Oprava osvě...'!F39</f>
        <v>0</v>
      </c>
      <c r="BT75" s="105" t="s">
        <v>80</v>
      </c>
      <c r="BV75" s="105" t="s">
        <v>70</v>
      </c>
      <c r="BW75" s="105" t="s">
        <v>129</v>
      </c>
      <c r="BX75" s="105" t="s">
        <v>124</v>
      </c>
      <c r="CL75" s="105" t="s">
        <v>19</v>
      </c>
    </row>
    <row r="76" spans="1:91" s="4" customFormat="1" ht="23.25" customHeight="1">
      <c r="A76" s="98" t="s">
        <v>77</v>
      </c>
      <c r="B76" s="53"/>
      <c r="C76" s="99"/>
      <c r="D76" s="99"/>
      <c r="E76" s="363" t="s">
        <v>130</v>
      </c>
      <c r="F76" s="363"/>
      <c r="G76" s="363"/>
      <c r="H76" s="363"/>
      <c r="I76" s="363"/>
      <c r="J76" s="99"/>
      <c r="K76" s="363" t="s">
        <v>126</v>
      </c>
      <c r="L76" s="363"/>
      <c r="M76" s="363"/>
      <c r="N76" s="363"/>
      <c r="O76" s="363"/>
      <c r="P76" s="363"/>
      <c r="Q76" s="363"/>
      <c r="R76" s="363"/>
      <c r="S76" s="363"/>
      <c r="T76" s="363"/>
      <c r="U76" s="363"/>
      <c r="V76" s="363"/>
      <c r="W76" s="363"/>
      <c r="X76" s="363"/>
      <c r="Y76" s="363"/>
      <c r="Z76" s="363"/>
      <c r="AA76" s="363"/>
      <c r="AB76" s="363"/>
      <c r="AC76" s="363"/>
      <c r="AD76" s="363"/>
      <c r="AE76" s="363"/>
      <c r="AF76" s="363"/>
      <c r="AG76" s="365">
        <f>'26.3 - VRN - Oprava osvět...'!J32</f>
        <v>0</v>
      </c>
      <c r="AH76" s="366"/>
      <c r="AI76" s="366"/>
      <c r="AJ76" s="366"/>
      <c r="AK76" s="366"/>
      <c r="AL76" s="366"/>
      <c r="AM76" s="366"/>
      <c r="AN76" s="365">
        <f t="shared" si="0"/>
        <v>0</v>
      </c>
      <c r="AO76" s="366"/>
      <c r="AP76" s="366"/>
      <c r="AQ76" s="100" t="s">
        <v>79</v>
      </c>
      <c r="AR76" s="55"/>
      <c r="AS76" s="101">
        <v>0</v>
      </c>
      <c r="AT76" s="102">
        <f t="shared" si="1"/>
        <v>0</v>
      </c>
      <c r="AU76" s="103">
        <f>'26.3 - VRN - Oprava osvět...'!P86</f>
        <v>0</v>
      </c>
      <c r="AV76" s="102">
        <f>'26.3 - VRN - Oprava osvět...'!J35</f>
        <v>0</v>
      </c>
      <c r="AW76" s="102">
        <f>'26.3 - VRN - Oprava osvět...'!J36</f>
        <v>0</v>
      </c>
      <c r="AX76" s="102">
        <f>'26.3 - VRN - Oprava osvět...'!J37</f>
        <v>0</v>
      </c>
      <c r="AY76" s="102">
        <f>'26.3 - VRN - Oprava osvět...'!J38</f>
        <v>0</v>
      </c>
      <c r="AZ76" s="102">
        <f>'26.3 - VRN - Oprava osvět...'!F35</f>
        <v>0</v>
      </c>
      <c r="BA76" s="102">
        <f>'26.3 - VRN - Oprava osvět...'!F36</f>
        <v>0</v>
      </c>
      <c r="BB76" s="102">
        <f>'26.3 - VRN - Oprava osvět...'!F37</f>
        <v>0</v>
      </c>
      <c r="BC76" s="102">
        <f>'26.3 - VRN - Oprava osvět...'!F38</f>
        <v>0</v>
      </c>
      <c r="BD76" s="104">
        <f>'26.3 - VRN - Oprava osvět...'!F39</f>
        <v>0</v>
      </c>
      <c r="BT76" s="105" t="s">
        <v>80</v>
      </c>
      <c r="BV76" s="105" t="s">
        <v>70</v>
      </c>
      <c r="BW76" s="105" t="s">
        <v>131</v>
      </c>
      <c r="BX76" s="105" t="s">
        <v>124</v>
      </c>
      <c r="CL76" s="105" t="s">
        <v>19</v>
      </c>
    </row>
    <row r="77" spans="1:91" s="7" customFormat="1" ht="16.5" customHeight="1">
      <c r="B77" s="88"/>
      <c r="C77" s="89"/>
      <c r="D77" s="364" t="s">
        <v>132</v>
      </c>
      <c r="E77" s="364"/>
      <c r="F77" s="364"/>
      <c r="G77" s="364"/>
      <c r="H77" s="364"/>
      <c r="I77" s="90"/>
      <c r="J77" s="364" t="s">
        <v>133</v>
      </c>
      <c r="K77" s="364"/>
      <c r="L77" s="364"/>
      <c r="M77" s="364"/>
      <c r="N77" s="364"/>
      <c r="O77" s="364"/>
      <c r="P77" s="364"/>
      <c r="Q77" s="364"/>
      <c r="R77" s="364"/>
      <c r="S77" s="364"/>
      <c r="T77" s="364"/>
      <c r="U77" s="364"/>
      <c r="V77" s="364"/>
      <c r="W77" s="364"/>
      <c r="X77" s="364"/>
      <c r="Y77" s="364"/>
      <c r="Z77" s="364"/>
      <c r="AA77" s="364"/>
      <c r="AB77" s="364"/>
      <c r="AC77" s="364"/>
      <c r="AD77" s="364"/>
      <c r="AE77" s="364"/>
      <c r="AF77" s="364"/>
      <c r="AG77" s="367">
        <f>ROUND(SUM(AG78:AG80),2)</f>
        <v>0</v>
      </c>
      <c r="AH77" s="368"/>
      <c r="AI77" s="368"/>
      <c r="AJ77" s="368"/>
      <c r="AK77" s="368"/>
      <c r="AL77" s="368"/>
      <c r="AM77" s="368"/>
      <c r="AN77" s="369">
        <f t="shared" si="0"/>
        <v>0</v>
      </c>
      <c r="AO77" s="368"/>
      <c r="AP77" s="368"/>
      <c r="AQ77" s="91" t="s">
        <v>74</v>
      </c>
      <c r="AR77" s="92"/>
      <c r="AS77" s="93">
        <f>ROUND(SUM(AS78:AS80),2)</f>
        <v>0</v>
      </c>
      <c r="AT77" s="94">
        <f t="shared" si="1"/>
        <v>0</v>
      </c>
      <c r="AU77" s="95">
        <f>ROUND(SUM(AU78:AU80),5)</f>
        <v>0</v>
      </c>
      <c r="AV77" s="94">
        <f>ROUND(AZ77*L29,2)</f>
        <v>0</v>
      </c>
      <c r="AW77" s="94">
        <f>ROUND(BA77*L30,2)</f>
        <v>0</v>
      </c>
      <c r="AX77" s="94">
        <f>ROUND(BB77*L29,2)</f>
        <v>0</v>
      </c>
      <c r="AY77" s="94">
        <f>ROUND(BC77*L30,2)</f>
        <v>0</v>
      </c>
      <c r="AZ77" s="94">
        <f>ROUND(SUM(AZ78:AZ80),2)</f>
        <v>0</v>
      </c>
      <c r="BA77" s="94">
        <f>ROUND(SUM(BA78:BA80),2)</f>
        <v>0</v>
      </c>
      <c r="BB77" s="94">
        <f>ROUND(SUM(BB78:BB80),2)</f>
        <v>0</v>
      </c>
      <c r="BC77" s="94">
        <f>ROUND(SUM(BC78:BC80),2)</f>
        <v>0</v>
      </c>
      <c r="BD77" s="96">
        <f>ROUND(SUM(BD78:BD80),2)</f>
        <v>0</v>
      </c>
      <c r="BS77" s="97" t="s">
        <v>67</v>
      </c>
      <c r="BT77" s="97" t="s">
        <v>75</v>
      </c>
      <c r="BU77" s="97" t="s">
        <v>69</v>
      </c>
      <c r="BV77" s="97" t="s">
        <v>70</v>
      </c>
      <c r="BW77" s="97" t="s">
        <v>134</v>
      </c>
      <c r="BX77" s="97" t="s">
        <v>5</v>
      </c>
      <c r="CL77" s="97" t="s">
        <v>19</v>
      </c>
      <c r="CM77" s="97" t="s">
        <v>68</v>
      </c>
    </row>
    <row r="78" spans="1:91" s="4" customFormat="1" ht="23.25" customHeight="1">
      <c r="A78" s="98" t="s">
        <v>77</v>
      </c>
      <c r="B78" s="53"/>
      <c r="C78" s="99"/>
      <c r="D78" s="99"/>
      <c r="E78" s="363" t="s">
        <v>135</v>
      </c>
      <c r="F78" s="363"/>
      <c r="G78" s="363"/>
      <c r="H78" s="363"/>
      <c r="I78" s="363"/>
      <c r="J78" s="99"/>
      <c r="K78" s="363" t="s">
        <v>136</v>
      </c>
      <c r="L78" s="363"/>
      <c r="M78" s="363"/>
      <c r="N78" s="363"/>
      <c r="O78" s="363"/>
      <c r="P78" s="363"/>
      <c r="Q78" s="363"/>
      <c r="R78" s="363"/>
      <c r="S78" s="363"/>
      <c r="T78" s="363"/>
      <c r="U78" s="363"/>
      <c r="V78" s="363"/>
      <c r="W78" s="363"/>
      <c r="X78" s="363"/>
      <c r="Y78" s="363"/>
      <c r="Z78" s="363"/>
      <c r="AA78" s="363"/>
      <c r="AB78" s="363"/>
      <c r="AC78" s="363"/>
      <c r="AD78" s="363"/>
      <c r="AE78" s="363"/>
      <c r="AF78" s="363"/>
      <c r="AG78" s="365">
        <f>'28.1 - URS - Oprava osvět...'!J32</f>
        <v>0</v>
      </c>
      <c r="AH78" s="366"/>
      <c r="AI78" s="366"/>
      <c r="AJ78" s="366"/>
      <c r="AK78" s="366"/>
      <c r="AL78" s="366"/>
      <c r="AM78" s="366"/>
      <c r="AN78" s="365">
        <f t="shared" si="0"/>
        <v>0</v>
      </c>
      <c r="AO78" s="366"/>
      <c r="AP78" s="366"/>
      <c r="AQ78" s="100" t="s">
        <v>79</v>
      </c>
      <c r="AR78" s="55"/>
      <c r="AS78" s="101">
        <v>0</v>
      </c>
      <c r="AT78" s="102">
        <f t="shared" si="1"/>
        <v>0</v>
      </c>
      <c r="AU78" s="103">
        <f>'28.1 - URS - Oprava osvět...'!P93</f>
        <v>0</v>
      </c>
      <c r="AV78" s="102">
        <f>'28.1 - URS - Oprava osvět...'!J35</f>
        <v>0</v>
      </c>
      <c r="AW78" s="102">
        <f>'28.1 - URS - Oprava osvět...'!J36</f>
        <v>0</v>
      </c>
      <c r="AX78" s="102">
        <f>'28.1 - URS - Oprava osvět...'!J37</f>
        <v>0</v>
      </c>
      <c r="AY78" s="102">
        <f>'28.1 - URS - Oprava osvět...'!J38</f>
        <v>0</v>
      </c>
      <c r="AZ78" s="102">
        <f>'28.1 - URS - Oprava osvět...'!F35</f>
        <v>0</v>
      </c>
      <c r="BA78" s="102">
        <f>'28.1 - URS - Oprava osvět...'!F36</f>
        <v>0</v>
      </c>
      <c r="BB78" s="102">
        <f>'28.1 - URS - Oprava osvět...'!F37</f>
        <v>0</v>
      </c>
      <c r="BC78" s="102">
        <f>'28.1 - URS - Oprava osvět...'!F38</f>
        <v>0</v>
      </c>
      <c r="BD78" s="104">
        <f>'28.1 - URS - Oprava osvět...'!F39</f>
        <v>0</v>
      </c>
      <c r="BT78" s="105" t="s">
        <v>80</v>
      </c>
      <c r="BV78" s="105" t="s">
        <v>70</v>
      </c>
      <c r="BW78" s="105" t="s">
        <v>137</v>
      </c>
      <c r="BX78" s="105" t="s">
        <v>134</v>
      </c>
      <c r="CL78" s="105" t="s">
        <v>19</v>
      </c>
    </row>
    <row r="79" spans="1:91" s="4" customFormat="1" ht="23.25" customHeight="1">
      <c r="A79" s="98" t="s">
        <v>77</v>
      </c>
      <c r="B79" s="53"/>
      <c r="C79" s="99"/>
      <c r="D79" s="99"/>
      <c r="E79" s="363" t="s">
        <v>138</v>
      </c>
      <c r="F79" s="363"/>
      <c r="G79" s="363"/>
      <c r="H79" s="363"/>
      <c r="I79" s="363"/>
      <c r="J79" s="99"/>
      <c r="K79" s="363" t="s">
        <v>136</v>
      </c>
      <c r="L79" s="363"/>
      <c r="M79" s="363"/>
      <c r="N79" s="363"/>
      <c r="O79" s="363"/>
      <c r="P79" s="363"/>
      <c r="Q79" s="363"/>
      <c r="R79" s="363"/>
      <c r="S79" s="363"/>
      <c r="T79" s="363"/>
      <c r="U79" s="363"/>
      <c r="V79" s="363"/>
      <c r="W79" s="363"/>
      <c r="X79" s="363"/>
      <c r="Y79" s="363"/>
      <c r="Z79" s="363"/>
      <c r="AA79" s="363"/>
      <c r="AB79" s="363"/>
      <c r="AC79" s="363"/>
      <c r="AD79" s="363"/>
      <c r="AE79" s="363"/>
      <c r="AF79" s="363"/>
      <c r="AG79" s="365">
        <f>'28.2 - ÚOŽI - Oprava osvě...'!J32</f>
        <v>0</v>
      </c>
      <c r="AH79" s="366"/>
      <c r="AI79" s="366"/>
      <c r="AJ79" s="366"/>
      <c r="AK79" s="366"/>
      <c r="AL79" s="366"/>
      <c r="AM79" s="366"/>
      <c r="AN79" s="365">
        <f t="shared" si="0"/>
        <v>0</v>
      </c>
      <c r="AO79" s="366"/>
      <c r="AP79" s="366"/>
      <c r="AQ79" s="100" t="s">
        <v>79</v>
      </c>
      <c r="AR79" s="55"/>
      <c r="AS79" s="101">
        <v>0</v>
      </c>
      <c r="AT79" s="102">
        <f t="shared" si="1"/>
        <v>0</v>
      </c>
      <c r="AU79" s="103">
        <f>'28.2 - ÚOŽI - Oprava osvě...'!P86</f>
        <v>0</v>
      </c>
      <c r="AV79" s="102">
        <f>'28.2 - ÚOŽI - Oprava osvě...'!J35</f>
        <v>0</v>
      </c>
      <c r="AW79" s="102">
        <f>'28.2 - ÚOŽI - Oprava osvě...'!J36</f>
        <v>0</v>
      </c>
      <c r="AX79" s="102">
        <f>'28.2 - ÚOŽI - Oprava osvě...'!J37</f>
        <v>0</v>
      </c>
      <c r="AY79" s="102">
        <f>'28.2 - ÚOŽI - Oprava osvě...'!J38</f>
        <v>0</v>
      </c>
      <c r="AZ79" s="102">
        <f>'28.2 - ÚOŽI - Oprava osvě...'!F35</f>
        <v>0</v>
      </c>
      <c r="BA79" s="102">
        <f>'28.2 - ÚOŽI - Oprava osvě...'!F36</f>
        <v>0</v>
      </c>
      <c r="BB79" s="102">
        <f>'28.2 - ÚOŽI - Oprava osvě...'!F37</f>
        <v>0</v>
      </c>
      <c r="BC79" s="102">
        <f>'28.2 - ÚOŽI - Oprava osvě...'!F38</f>
        <v>0</v>
      </c>
      <c r="BD79" s="104">
        <f>'28.2 - ÚOŽI - Oprava osvě...'!F39</f>
        <v>0</v>
      </c>
      <c r="BT79" s="105" t="s">
        <v>80</v>
      </c>
      <c r="BV79" s="105" t="s">
        <v>70</v>
      </c>
      <c r="BW79" s="105" t="s">
        <v>139</v>
      </c>
      <c r="BX79" s="105" t="s">
        <v>134</v>
      </c>
      <c r="CL79" s="105" t="s">
        <v>19</v>
      </c>
    </row>
    <row r="80" spans="1:91" s="4" customFormat="1" ht="23.25" customHeight="1">
      <c r="A80" s="98" t="s">
        <v>77</v>
      </c>
      <c r="B80" s="53"/>
      <c r="C80" s="99"/>
      <c r="D80" s="99"/>
      <c r="E80" s="363" t="s">
        <v>140</v>
      </c>
      <c r="F80" s="363"/>
      <c r="G80" s="363"/>
      <c r="H80" s="363"/>
      <c r="I80" s="363"/>
      <c r="J80" s="99"/>
      <c r="K80" s="363" t="s">
        <v>136</v>
      </c>
      <c r="L80" s="363"/>
      <c r="M80" s="363"/>
      <c r="N80" s="363"/>
      <c r="O80" s="363"/>
      <c r="P80" s="363"/>
      <c r="Q80" s="363"/>
      <c r="R80" s="363"/>
      <c r="S80" s="363"/>
      <c r="T80" s="363"/>
      <c r="U80" s="363"/>
      <c r="V80" s="363"/>
      <c r="W80" s="363"/>
      <c r="X80" s="363"/>
      <c r="Y80" s="363"/>
      <c r="Z80" s="363"/>
      <c r="AA80" s="363"/>
      <c r="AB80" s="363"/>
      <c r="AC80" s="363"/>
      <c r="AD80" s="363"/>
      <c r="AE80" s="363"/>
      <c r="AF80" s="363"/>
      <c r="AG80" s="365">
        <f>'28.3 - VRN - Oprava osvět...'!J32</f>
        <v>0</v>
      </c>
      <c r="AH80" s="366"/>
      <c r="AI80" s="366"/>
      <c r="AJ80" s="366"/>
      <c r="AK80" s="366"/>
      <c r="AL80" s="366"/>
      <c r="AM80" s="366"/>
      <c r="AN80" s="365">
        <f t="shared" si="0"/>
        <v>0</v>
      </c>
      <c r="AO80" s="366"/>
      <c r="AP80" s="366"/>
      <c r="AQ80" s="100" t="s">
        <v>79</v>
      </c>
      <c r="AR80" s="55"/>
      <c r="AS80" s="101">
        <v>0</v>
      </c>
      <c r="AT80" s="102">
        <f t="shared" si="1"/>
        <v>0</v>
      </c>
      <c r="AU80" s="103">
        <f>'28.3 - VRN - Oprava osvět...'!P86</f>
        <v>0</v>
      </c>
      <c r="AV80" s="102">
        <f>'28.3 - VRN - Oprava osvět...'!J35</f>
        <v>0</v>
      </c>
      <c r="AW80" s="102">
        <f>'28.3 - VRN - Oprava osvět...'!J36</f>
        <v>0</v>
      </c>
      <c r="AX80" s="102">
        <f>'28.3 - VRN - Oprava osvět...'!J37</f>
        <v>0</v>
      </c>
      <c r="AY80" s="102">
        <f>'28.3 - VRN - Oprava osvět...'!J38</f>
        <v>0</v>
      </c>
      <c r="AZ80" s="102">
        <f>'28.3 - VRN - Oprava osvět...'!F35</f>
        <v>0</v>
      </c>
      <c r="BA80" s="102">
        <f>'28.3 - VRN - Oprava osvět...'!F36</f>
        <v>0</v>
      </c>
      <c r="BB80" s="102">
        <f>'28.3 - VRN - Oprava osvět...'!F37</f>
        <v>0</v>
      </c>
      <c r="BC80" s="102">
        <f>'28.3 - VRN - Oprava osvět...'!F38</f>
        <v>0</v>
      </c>
      <c r="BD80" s="104">
        <f>'28.3 - VRN - Oprava osvět...'!F39</f>
        <v>0</v>
      </c>
      <c r="BT80" s="105" t="s">
        <v>80</v>
      </c>
      <c r="BV80" s="105" t="s">
        <v>70</v>
      </c>
      <c r="BW80" s="105" t="s">
        <v>141</v>
      </c>
      <c r="BX80" s="105" t="s">
        <v>134</v>
      </c>
      <c r="CL80" s="105" t="s">
        <v>19</v>
      </c>
    </row>
    <row r="81" spans="1:91" s="7" customFormat="1" ht="16.5" customHeight="1">
      <c r="B81" s="88"/>
      <c r="C81" s="89"/>
      <c r="D81" s="364" t="s">
        <v>142</v>
      </c>
      <c r="E81" s="364"/>
      <c r="F81" s="364"/>
      <c r="G81" s="364"/>
      <c r="H81" s="364"/>
      <c r="I81" s="90"/>
      <c r="J81" s="364" t="s">
        <v>143</v>
      </c>
      <c r="K81" s="364"/>
      <c r="L81" s="364"/>
      <c r="M81" s="364"/>
      <c r="N81" s="364"/>
      <c r="O81" s="364"/>
      <c r="P81" s="364"/>
      <c r="Q81" s="364"/>
      <c r="R81" s="364"/>
      <c r="S81" s="364"/>
      <c r="T81" s="364"/>
      <c r="U81" s="364"/>
      <c r="V81" s="364"/>
      <c r="W81" s="364"/>
      <c r="X81" s="364"/>
      <c r="Y81" s="364"/>
      <c r="Z81" s="364"/>
      <c r="AA81" s="364"/>
      <c r="AB81" s="364"/>
      <c r="AC81" s="364"/>
      <c r="AD81" s="364"/>
      <c r="AE81" s="364"/>
      <c r="AF81" s="364"/>
      <c r="AG81" s="367">
        <f>ROUND(SUM(AG82:AG84),2)</f>
        <v>0</v>
      </c>
      <c r="AH81" s="368"/>
      <c r="AI81" s="368"/>
      <c r="AJ81" s="368"/>
      <c r="AK81" s="368"/>
      <c r="AL81" s="368"/>
      <c r="AM81" s="368"/>
      <c r="AN81" s="369">
        <f t="shared" si="0"/>
        <v>0</v>
      </c>
      <c r="AO81" s="368"/>
      <c r="AP81" s="368"/>
      <c r="AQ81" s="91" t="s">
        <v>74</v>
      </c>
      <c r="AR81" s="92"/>
      <c r="AS81" s="93">
        <f>ROUND(SUM(AS82:AS84),2)</f>
        <v>0</v>
      </c>
      <c r="AT81" s="94">
        <f t="shared" si="1"/>
        <v>0</v>
      </c>
      <c r="AU81" s="95">
        <f>ROUND(SUM(AU82:AU84),5)</f>
        <v>0</v>
      </c>
      <c r="AV81" s="94">
        <f>ROUND(AZ81*L29,2)</f>
        <v>0</v>
      </c>
      <c r="AW81" s="94">
        <f>ROUND(BA81*L30,2)</f>
        <v>0</v>
      </c>
      <c r="AX81" s="94">
        <f>ROUND(BB81*L29,2)</f>
        <v>0</v>
      </c>
      <c r="AY81" s="94">
        <f>ROUND(BC81*L30,2)</f>
        <v>0</v>
      </c>
      <c r="AZ81" s="94">
        <f>ROUND(SUM(AZ82:AZ84),2)</f>
        <v>0</v>
      </c>
      <c r="BA81" s="94">
        <f>ROUND(SUM(BA82:BA84),2)</f>
        <v>0</v>
      </c>
      <c r="BB81" s="94">
        <f>ROUND(SUM(BB82:BB84),2)</f>
        <v>0</v>
      </c>
      <c r="BC81" s="94">
        <f>ROUND(SUM(BC82:BC84),2)</f>
        <v>0</v>
      </c>
      <c r="BD81" s="96">
        <f>ROUND(SUM(BD82:BD84),2)</f>
        <v>0</v>
      </c>
      <c r="BS81" s="97" t="s">
        <v>67</v>
      </c>
      <c r="BT81" s="97" t="s">
        <v>75</v>
      </c>
      <c r="BU81" s="97" t="s">
        <v>69</v>
      </c>
      <c r="BV81" s="97" t="s">
        <v>70</v>
      </c>
      <c r="BW81" s="97" t="s">
        <v>144</v>
      </c>
      <c r="BX81" s="97" t="s">
        <v>5</v>
      </c>
      <c r="CL81" s="97" t="s">
        <v>19</v>
      </c>
      <c r="CM81" s="97" t="s">
        <v>68</v>
      </c>
    </row>
    <row r="82" spans="1:91" s="4" customFormat="1" ht="23.25" customHeight="1">
      <c r="A82" s="98" t="s">
        <v>77</v>
      </c>
      <c r="B82" s="53"/>
      <c r="C82" s="99"/>
      <c r="D82" s="99"/>
      <c r="E82" s="363" t="s">
        <v>145</v>
      </c>
      <c r="F82" s="363"/>
      <c r="G82" s="363"/>
      <c r="H82" s="363"/>
      <c r="I82" s="363"/>
      <c r="J82" s="99"/>
      <c r="K82" s="363" t="s">
        <v>146</v>
      </c>
      <c r="L82" s="363"/>
      <c r="M82" s="363"/>
      <c r="N82" s="363"/>
      <c r="O82" s="363"/>
      <c r="P82" s="363"/>
      <c r="Q82" s="363"/>
      <c r="R82" s="363"/>
      <c r="S82" s="363"/>
      <c r="T82" s="363"/>
      <c r="U82" s="363"/>
      <c r="V82" s="363"/>
      <c r="W82" s="363"/>
      <c r="X82" s="363"/>
      <c r="Y82" s="363"/>
      <c r="Z82" s="363"/>
      <c r="AA82" s="363"/>
      <c r="AB82" s="363"/>
      <c r="AC82" s="363"/>
      <c r="AD82" s="363"/>
      <c r="AE82" s="363"/>
      <c r="AF82" s="363"/>
      <c r="AG82" s="365">
        <f>'29.1 - URS - Oprava osvět...'!J32</f>
        <v>0</v>
      </c>
      <c r="AH82" s="366"/>
      <c r="AI82" s="366"/>
      <c r="AJ82" s="366"/>
      <c r="AK82" s="366"/>
      <c r="AL82" s="366"/>
      <c r="AM82" s="366"/>
      <c r="AN82" s="365">
        <f t="shared" si="0"/>
        <v>0</v>
      </c>
      <c r="AO82" s="366"/>
      <c r="AP82" s="366"/>
      <c r="AQ82" s="100" t="s">
        <v>79</v>
      </c>
      <c r="AR82" s="55"/>
      <c r="AS82" s="101">
        <v>0</v>
      </c>
      <c r="AT82" s="102">
        <f t="shared" si="1"/>
        <v>0</v>
      </c>
      <c r="AU82" s="103">
        <f>'29.1 - URS - Oprava osvět...'!P93</f>
        <v>0</v>
      </c>
      <c r="AV82" s="102">
        <f>'29.1 - URS - Oprava osvět...'!J35</f>
        <v>0</v>
      </c>
      <c r="AW82" s="102">
        <f>'29.1 - URS - Oprava osvět...'!J36</f>
        <v>0</v>
      </c>
      <c r="AX82" s="102">
        <f>'29.1 - URS - Oprava osvět...'!J37</f>
        <v>0</v>
      </c>
      <c r="AY82" s="102">
        <f>'29.1 - URS - Oprava osvět...'!J38</f>
        <v>0</v>
      </c>
      <c r="AZ82" s="102">
        <f>'29.1 - URS - Oprava osvět...'!F35</f>
        <v>0</v>
      </c>
      <c r="BA82" s="102">
        <f>'29.1 - URS - Oprava osvět...'!F36</f>
        <v>0</v>
      </c>
      <c r="BB82" s="102">
        <f>'29.1 - URS - Oprava osvět...'!F37</f>
        <v>0</v>
      </c>
      <c r="BC82" s="102">
        <f>'29.1 - URS - Oprava osvět...'!F38</f>
        <v>0</v>
      </c>
      <c r="BD82" s="104">
        <f>'29.1 - URS - Oprava osvět...'!F39</f>
        <v>0</v>
      </c>
      <c r="BT82" s="105" t="s">
        <v>80</v>
      </c>
      <c r="BV82" s="105" t="s">
        <v>70</v>
      </c>
      <c r="BW82" s="105" t="s">
        <v>147</v>
      </c>
      <c r="BX82" s="105" t="s">
        <v>144</v>
      </c>
      <c r="CL82" s="105" t="s">
        <v>19</v>
      </c>
    </row>
    <row r="83" spans="1:91" s="4" customFormat="1" ht="23.25" customHeight="1">
      <c r="A83" s="98" t="s">
        <v>77</v>
      </c>
      <c r="B83" s="53"/>
      <c r="C83" s="99"/>
      <c r="D83" s="99"/>
      <c r="E83" s="363" t="s">
        <v>148</v>
      </c>
      <c r="F83" s="363"/>
      <c r="G83" s="363"/>
      <c r="H83" s="363"/>
      <c r="I83" s="363"/>
      <c r="J83" s="99"/>
      <c r="K83" s="363" t="s">
        <v>143</v>
      </c>
      <c r="L83" s="363"/>
      <c r="M83" s="363"/>
      <c r="N83" s="363"/>
      <c r="O83" s="363"/>
      <c r="P83" s="363"/>
      <c r="Q83" s="363"/>
      <c r="R83" s="363"/>
      <c r="S83" s="363"/>
      <c r="T83" s="363"/>
      <c r="U83" s="363"/>
      <c r="V83" s="363"/>
      <c r="W83" s="363"/>
      <c r="X83" s="363"/>
      <c r="Y83" s="363"/>
      <c r="Z83" s="363"/>
      <c r="AA83" s="363"/>
      <c r="AB83" s="363"/>
      <c r="AC83" s="363"/>
      <c r="AD83" s="363"/>
      <c r="AE83" s="363"/>
      <c r="AF83" s="363"/>
      <c r="AG83" s="365">
        <f>'29.2 - ÚOŽI - Oprava osvě...'!J32</f>
        <v>0</v>
      </c>
      <c r="AH83" s="366"/>
      <c r="AI83" s="366"/>
      <c r="AJ83" s="366"/>
      <c r="AK83" s="366"/>
      <c r="AL83" s="366"/>
      <c r="AM83" s="366"/>
      <c r="AN83" s="365">
        <f t="shared" si="0"/>
        <v>0</v>
      </c>
      <c r="AO83" s="366"/>
      <c r="AP83" s="366"/>
      <c r="AQ83" s="100" t="s">
        <v>79</v>
      </c>
      <c r="AR83" s="55"/>
      <c r="AS83" s="101">
        <v>0</v>
      </c>
      <c r="AT83" s="102">
        <f t="shared" si="1"/>
        <v>0</v>
      </c>
      <c r="AU83" s="103">
        <f>'29.2 - ÚOŽI - Oprava osvě...'!P86</f>
        <v>0</v>
      </c>
      <c r="AV83" s="102">
        <f>'29.2 - ÚOŽI - Oprava osvě...'!J35</f>
        <v>0</v>
      </c>
      <c r="AW83" s="102">
        <f>'29.2 - ÚOŽI - Oprava osvě...'!J36</f>
        <v>0</v>
      </c>
      <c r="AX83" s="102">
        <f>'29.2 - ÚOŽI - Oprava osvě...'!J37</f>
        <v>0</v>
      </c>
      <c r="AY83" s="102">
        <f>'29.2 - ÚOŽI - Oprava osvě...'!J38</f>
        <v>0</v>
      </c>
      <c r="AZ83" s="102">
        <f>'29.2 - ÚOŽI - Oprava osvě...'!F35</f>
        <v>0</v>
      </c>
      <c r="BA83" s="102">
        <f>'29.2 - ÚOŽI - Oprava osvě...'!F36</f>
        <v>0</v>
      </c>
      <c r="BB83" s="102">
        <f>'29.2 - ÚOŽI - Oprava osvě...'!F37</f>
        <v>0</v>
      </c>
      <c r="BC83" s="102">
        <f>'29.2 - ÚOŽI - Oprava osvě...'!F38</f>
        <v>0</v>
      </c>
      <c r="BD83" s="104">
        <f>'29.2 - ÚOŽI - Oprava osvě...'!F39</f>
        <v>0</v>
      </c>
      <c r="BT83" s="105" t="s">
        <v>80</v>
      </c>
      <c r="BV83" s="105" t="s">
        <v>70</v>
      </c>
      <c r="BW83" s="105" t="s">
        <v>149</v>
      </c>
      <c r="BX83" s="105" t="s">
        <v>144</v>
      </c>
      <c r="CL83" s="105" t="s">
        <v>19</v>
      </c>
    </row>
    <row r="84" spans="1:91" s="4" customFormat="1" ht="23.25" customHeight="1">
      <c r="A84" s="98" t="s">
        <v>77</v>
      </c>
      <c r="B84" s="53"/>
      <c r="C84" s="99"/>
      <c r="D84" s="99"/>
      <c r="E84" s="363" t="s">
        <v>150</v>
      </c>
      <c r="F84" s="363"/>
      <c r="G84" s="363"/>
      <c r="H84" s="363"/>
      <c r="I84" s="363"/>
      <c r="J84" s="99"/>
      <c r="K84" s="363" t="s">
        <v>146</v>
      </c>
      <c r="L84" s="363"/>
      <c r="M84" s="363"/>
      <c r="N84" s="363"/>
      <c r="O84" s="363"/>
      <c r="P84" s="363"/>
      <c r="Q84" s="363"/>
      <c r="R84" s="363"/>
      <c r="S84" s="363"/>
      <c r="T84" s="363"/>
      <c r="U84" s="363"/>
      <c r="V84" s="363"/>
      <c r="W84" s="363"/>
      <c r="X84" s="363"/>
      <c r="Y84" s="363"/>
      <c r="Z84" s="363"/>
      <c r="AA84" s="363"/>
      <c r="AB84" s="363"/>
      <c r="AC84" s="363"/>
      <c r="AD84" s="363"/>
      <c r="AE84" s="363"/>
      <c r="AF84" s="363"/>
      <c r="AG84" s="365">
        <f>'29.3 - VRN - Oprava osvět...'!J32</f>
        <v>0</v>
      </c>
      <c r="AH84" s="366"/>
      <c r="AI84" s="366"/>
      <c r="AJ84" s="366"/>
      <c r="AK84" s="366"/>
      <c r="AL84" s="366"/>
      <c r="AM84" s="366"/>
      <c r="AN84" s="365">
        <f t="shared" si="0"/>
        <v>0</v>
      </c>
      <c r="AO84" s="366"/>
      <c r="AP84" s="366"/>
      <c r="AQ84" s="100" t="s">
        <v>79</v>
      </c>
      <c r="AR84" s="55"/>
      <c r="AS84" s="106">
        <v>0</v>
      </c>
      <c r="AT84" s="107">
        <f t="shared" si="1"/>
        <v>0</v>
      </c>
      <c r="AU84" s="108">
        <f>'29.3 - VRN - Oprava osvět...'!P86</f>
        <v>0</v>
      </c>
      <c r="AV84" s="107">
        <f>'29.3 - VRN - Oprava osvět...'!J35</f>
        <v>0</v>
      </c>
      <c r="AW84" s="107">
        <f>'29.3 - VRN - Oprava osvět...'!J36</f>
        <v>0</v>
      </c>
      <c r="AX84" s="107">
        <f>'29.3 - VRN - Oprava osvět...'!J37</f>
        <v>0</v>
      </c>
      <c r="AY84" s="107">
        <f>'29.3 - VRN - Oprava osvět...'!J38</f>
        <v>0</v>
      </c>
      <c r="AZ84" s="107">
        <f>'29.3 - VRN - Oprava osvět...'!F35</f>
        <v>0</v>
      </c>
      <c r="BA84" s="107">
        <f>'29.3 - VRN - Oprava osvět...'!F36</f>
        <v>0</v>
      </c>
      <c r="BB84" s="107">
        <f>'29.3 - VRN - Oprava osvět...'!F37</f>
        <v>0</v>
      </c>
      <c r="BC84" s="107">
        <f>'29.3 - VRN - Oprava osvět...'!F38</f>
        <v>0</v>
      </c>
      <c r="BD84" s="109">
        <f>'29.3 - VRN - Oprava osvět...'!F39</f>
        <v>0</v>
      </c>
      <c r="BT84" s="105" t="s">
        <v>80</v>
      </c>
      <c r="BV84" s="105" t="s">
        <v>70</v>
      </c>
      <c r="BW84" s="105" t="s">
        <v>151</v>
      </c>
      <c r="BX84" s="105" t="s">
        <v>144</v>
      </c>
      <c r="CL84" s="105" t="s">
        <v>19</v>
      </c>
    </row>
    <row r="85" spans="1:91" s="2" customFormat="1" ht="30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41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</row>
    <row r="86" spans="1:91" s="2" customFormat="1" ht="6.95" customHeight="1">
      <c r="A86" s="36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41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</row>
  </sheetData>
  <sheetProtection algorithmName="SHA-512" hashValue="ig6hsP0jXvcsyDTnVZ+I0dHnwzFkZOqhECW7vrSmqmYNFeahuFBmMPmsK4ByVOqy98y1CC/E2svLStyFJ0lcAQ==" saltValue="2B7gBZf/R6DhopCr7UXoX/j7ohw6nIvBNjktwU8NuFLC7T49beSDfEJSJ+BpxlGecvbnnKJzaPd2bhzgFd8cKA==" spinCount="100000" sheet="1" objects="1" scenarios="1" formatColumns="0" formatRows="0"/>
  <mergeCells count="158">
    <mergeCell ref="L33:P33"/>
    <mergeCell ref="AK33:AO33"/>
    <mergeCell ref="W33:AE33"/>
    <mergeCell ref="AK35:AO35"/>
    <mergeCell ref="X35:AB35"/>
    <mergeCell ref="AR2:BE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E62:I62"/>
    <mergeCell ref="D63:H63"/>
    <mergeCell ref="J63:AF63"/>
    <mergeCell ref="AM47:AN47"/>
    <mergeCell ref="AM49:AP49"/>
    <mergeCell ref="AS49:AT51"/>
    <mergeCell ref="AM50:AP50"/>
    <mergeCell ref="AN52:AP52"/>
    <mergeCell ref="AG52:AM52"/>
    <mergeCell ref="AG55:AM55"/>
    <mergeCell ref="AN55:AP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AN82:AP82"/>
    <mergeCell ref="AG82:AM82"/>
    <mergeCell ref="AN83:AP83"/>
    <mergeCell ref="AG83:AM83"/>
    <mergeCell ref="AN84:AP84"/>
    <mergeCell ref="AG84:AM84"/>
    <mergeCell ref="L45:AO45"/>
    <mergeCell ref="I52:AF52"/>
    <mergeCell ref="C52:G52"/>
    <mergeCell ref="D55:H55"/>
    <mergeCell ref="J55:AF55"/>
    <mergeCell ref="K56:AF56"/>
    <mergeCell ref="E56:I56"/>
    <mergeCell ref="K57:AF57"/>
    <mergeCell ref="E57:I57"/>
    <mergeCell ref="K58:AF58"/>
    <mergeCell ref="E58:I58"/>
    <mergeCell ref="D59:H59"/>
    <mergeCell ref="J59:AF59"/>
    <mergeCell ref="K60:AF60"/>
    <mergeCell ref="E60:I60"/>
    <mergeCell ref="K61:AF61"/>
    <mergeCell ref="E61:I61"/>
    <mergeCell ref="K62:AF62"/>
    <mergeCell ref="AN77:AP77"/>
    <mergeCell ref="AG77:AM77"/>
    <mergeCell ref="AN78:AP78"/>
    <mergeCell ref="AG78:AM78"/>
    <mergeCell ref="AN79:AP79"/>
    <mergeCell ref="AG79:AM79"/>
    <mergeCell ref="AN80:AP80"/>
    <mergeCell ref="AG80:AM80"/>
    <mergeCell ref="AN81:AP81"/>
    <mergeCell ref="AG81:AM81"/>
    <mergeCell ref="AG72:AM72"/>
    <mergeCell ref="AN72:AP72"/>
    <mergeCell ref="AG73:AM73"/>
    <mergeCell ref="AN73:AP73"/>
    <mergeCell ref="AN74:AP74"/>
    <mergeCell ref="AG74:AM74"/>
    <mergeCell ref="AG75:AM75"/>
    <mergeCell ref="AN75:AP75"/>
    <mergeCell ref="AN76:AP76"/>
    <mergeCell ref="AG76:AM76"/>
    <mergeCell ref="E84:I84"/>
    <mergeCell ref="K84:AF84"/>
    <mergeCell ref="AN61:AP61"/>
    <mergeCell ref="AG61:AM61"/>
    <mergeCell ref="AG62:AM62"/>
    <mergeCell ref="AN62:AP62"/>
    <mergeCell ref="AG63:AM63"/>
    <mergeCell ref="AN63:AP63"/>
    <mergeCell ref="AN64:AP64"/>
    <mergeCell ref="AG64:AM64"/>
    <mergeCell ref="AN65:AP65"/>
    <mergeCell ref="AG65:AM6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AG70:AM70"/>
    <mergeCell ref="AN70:AP70"/>
    <mergeCell ref="AG71:AM71"/>
    <mergeCell ref="AN71:AP71"/>
    <mergeCell ref="E79:I79"/>
    <mergeCell ref="K79:AF79"/>
    <mergeCell ref="E80:I80"/>
    <mergeCell ref="K80:AF80"/>
    <mergeCell ref="D81:H81"/>
    <mergeCell ref="J81:AF81"/>
    <mergeCell ref="E82:I82"/>
    <mergeCell ref="K82:AF82"/>
    <mergeCell ref="E83:I83"/>
    <mergeCell ref="K83:AF83"/>
    <mergeCell ref="E74:I74"/>
    <mergeCell ref="K74:AF74"/>
    <mergeCell ref="K75:AF75"/>
    <mergeCell ref="E75:I75"/>
    <mergeCell ref="K76:AF76"/>
    <mergeCell ref="E76:I76"/>
    <mergeCell ref="J77:AF77"/>
    <mergeCell ref="D77:H77"/>
    <mergeCell ref="E78:I78"/>
    <mergeCell ref="K78:AF78"/>
    <mergeCell ref="E69:I69"/>
    <mergeCell ref="K69:AF69"/>
    <mergeCell ref="E70:I70"/>
    <mergeCell ref="K70:AF70"/>
    <mergeCell ref="E71:I71"/>
    <mergeCell ref="K71:AF71"/>
    <mergeCell ref="E72:I72"/>
    <mergeCell ref="K72:AF72"/>
    <mergeCell ref="D73:H73"/>
    <mergeCell ref="J73:AF73"/>
    <mergeCell ref="E64:I64"/>
    <mergeCell ref="K64:AF64"/>
    <mergeCell ref="K65:AF65"/>
    <mergeCell ref="E65:I65"/>
    <mergeCell ref="K66:AF66"/>
    <mergeCell ref="E66:I66"/>
    <mergeCell ref="E67:I67"/>
    <mergeCell ref="K67:AF67"/>
    <mergeCell ref="J68:AF68"/>
    <mergeCell ref="D68:H68"/>
  </mergeCells>
  <hyperlinks>
    <hyperlink ref="A56" location="'21.1 - URS - Oprava osvět...'!C2" display="/" xr:uid="{00000000-0004-0000-0000-000000000000}"/>
    <hyperlink ref="A57" location="'21.2 - ÚOŽI - Oprava osvě...'!C2" display="/" xr:uid="{00000000-0004-0000-0000-000001000000}"/>
    <hyperlink ref="A58" location="'21.3 - VRN - Oprava osvět...'!C2" display="/" xr:uid="{00000000-0004-0000-0000-000002000000}"/>
    <hyperlink ref="A60" location="'22.1 - URS - Oprava osvět...'!C2" display="/" xr:uid="{00000000-0004-0000-0000-000003000000}"/>
    <hyperlink ref="A61" location="'22.2 - ÚOŽI - Oprava osvě...'!C2" display="/" xr:uid="{00000000-0004-0000-0000-000004000000}"/>
    <hyperlink ref="A62" location="'22.3 - VRN - Oprava osvět...'!C2" display="/" xr:uid="{00000000-0004-0000-0000-000005000000}"/>
    <hyperlink ref="A64" location="'23.1 - URS - Oprava osvět...'!C2" display="/" xr:uid="{00000000-0004-0000-0000-000006000000}"/>
    <hyperlink ref="A65" location="'23.2 - ÚOŽI - Oprava osvě...'!C2" display="/" xr:uid="{00000000-0004-0000-0000-000007000000}"/>
    <hyperlink ref="A66" location="'23.3 - VRN - Oprava osvět...'!C2" display="/" xr:uid="{00000000-0004-0000-0000-000008000000}"/>
    <hyperlink ref="A67" location="'23.4 - URS - přeložka kab...'!C2" display="/" xr:uid="{00000000-0004-0000-0000-000009000000}"/>
    <hyperlink ref="A69" location="'25.1 - URS - Oprava osvět...'!C2" display="/" xr:uid="{00000000-0004-0000-0000-00000A000000}"/>
    <hyperlink ref="A70" location="'25.2 - UOŽI - Oprava osvě...'!C2" display="/" xr:uid="{00000000-0004-0000-0000-00000B000000}"/>
    <hyperlink ref="A71" location="'25.3 - VRN - Oprava osvět...'!C2" display="/" xr:uid="{00000000-0004-0000-0000-00000C000000}"/>
    <hyperlink ref="A72" location="'25.4 - UOŽI - Úprava nást...'!C2" display="/" xr:uid="{00000000-0004-0000-0000-00000D000000}"/>
    <hyperlink ref="A74" location="'26.1 - URS - Oprava osvět...'!C2" display="/" xr:uid="{00000000-0004-0000-0000-00000E000000}"/>
    <hyperlink ref="A75" location="'26.2 - ÚOŽI - Oprava osvě...'!C2" display="/" xr:uid="{00000000-0004-0000-0000-00000F000000}"/>
    <hyperlink ref="A76" location="'26.3 - VRN - Oprava osvět...'!C2" display="/" xr:uid="{00000000-0004-0000-0000-000010000000}"/>
    <hyperlink ref="A78" location="'28.1 - URS - Oprava osvět...'!C2" display="/" xr:uid="{00000000-0004-0000-0000-000011000000}"/>
    <hyperlink ref="A79" location="'28.2 - ÚOŽI - Oprava osvě...'!C2" display="/" xr:uid="{00000000-0004-0000-0000-000012000000}"/>
    <hyperlink ref="A80" location="'28.3 - VRN - Oprava osvět...'!C2" display="/" xr:uid="{00000000-0004-0000-0000-000013000000}"/>
    <hyperlink ref="A82" location="'29.1 - URS - Oprava osvět...'!C2" display="/" xr:uid="{00000000-0004-0000-0000-000014000000}"/>
    <hyperlink ref="A83" location="'29.2 - ÚOŽI - Oprava osvě...'!C2" display="/" xr:uid="{00000000-0004-0000-0000-000015000000}"/>
    <hyperlink ref="A84" location="'29.3 - VRN - Oprava osvět...'!C2" display="/" xr:uid="{00000000-0004-0000-0000-00001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9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103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752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844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754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ROUND(J86,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ROUND((SUM(BE86:BE91)),  2)</f>
        <v>0</v>
      </c>
      <c r="G35" s="36"/>
      <c r="H35" s="36"/>
      <c r="I35" s="127">
        <v>0.21</v>
      </c>
      <c r="J35" s="126">
        <f>ROUND(((SUM(BE86:BE91))*I35),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ROUND((SUM(BF86:BF91)),  2)</f>
        <v>0</v>
      </c>
      <c r="G36" s="36"/>
      <c r="H36" s="36"/>
      <c r="I36" s="127">
        <v>0.15</v>
      </c>
      <c r="J36" s="126">
        <f>ROUND(((SUM(BF86:BF91))*I36),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ROUND((SUM(BG86:BG91)),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ROUND((SUM(BH86:BH91)),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ROUND((SUM(BI86:BI91)),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752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23.3 - VRN - Oprava osvětlení zast. Čunín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Čunín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J86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633</v>
      </c>
      <c r="E64" s="146"/>
      <c r="F64" s="146"/>
      <c r="G64" s="146"/>
      <c r="H64" s="146"/>
      <c r="I64" s="146"/>
      <c r="J64" s="147">
        <f>J87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1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189</v>
      </c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414" t="str">
        <f>E7</f>
        <v>Oprava osvětlení zast. na trati Litovel předměstí - Kostelec na Hané</v>
      </c>
      <c r="F74" s="415"/>
      <c r="G74" s="415"/>
      <c r="H74" s="415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1" customFormat="1" ht="12" customHeight="1">
      <c r="B75" s="23"/>
      <c r="C75" s="31" t="s">
        <v>171</v>
      </c>
      <c r="D75" s="24"/>
      <c r="E75" s="24"/>
      <c r="F75" s="24"/>
      <c r="G75" s="24"/>
      <c r="H75" s="24"/>
      <c r="I75" s="24"/>
      <c r="J75" s="24"/>
      <c r="K75" s="24"/>
      <c r="L75" s="22"/>
    </row>
    <row r="76" spans="1:31" s="2" customFormat="1" ht="16.5" customHeight="1">
      <c r="A76" s="36"/>
      <c r="B76" s="37"/>
      <c r="C76" s="38"/>
      <c r="D76" s="38"/>
      <c r="E76" s="414" t="s">
        <v>752</v>
      </c>
      <c r="F76" s="416"/>
      <c r="G76" s="416"/>
      <c r="H76" s="416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173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70" t="str">
        <f>E11</f>
        <v>23.3 - VRN - Oprava osvětlení zast. Čunín</v>
      </c>
      <c r="F78" s="416"/>
      <c r="G78" s="416"/>
      <c r="H78" s="416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F14</f>
        <v>Čunín</v>
      </c>
      <c r="G80" s="38"/>
      <c r="H80" s="38"/>
      <c r="I80" s="31" t="s">
        <v>23</v>
      </c>
      <c r="J80" s="61">
        <f>IF(J14="","",J14)</f>
        <v>0</v>
      </c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24</v>
      </c>
      <c r="D82" s="38"/>
      <c r="E82" s="38"/>
      <c r="F82" s="29" t="str">
        <f>E17</f>
        <v>Správa železnic</v>
      </c>
      <c r="G82" s="38"/>
      <c r="H82" s="38"/>
      <c r="I82" s="31" t="s">
        <v>29</v>
      </c>
      <c r="J82" s="34" t="str">
        <f>E23</f>
        <v xml:space="preserve"> 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27</v>
      </c>
      <c r="D83" s="38"/>
      <c r="E83" s="38"/>
      <c r="F83" s="29" t="str">
        <f>IF(E20="","",E20)</f>
        <v>Vyplň údaj</v>
      </c>
      <c r="G83" s="38"/>
      <c r="H83" s="38"/>
      <c r="I83" s="31" t="s">
        <v>31</v>
      </c>
      <c r="J83" s="34" t="str">
        <f>E26</f>
        <v>Tomáš Voldán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54"/>
      <c r="B85" s="155"/>
      <c r="C85" s="156" t="s">
        <v>190</v>
      </c>
      <c r="D85" s="157" t="s">
        <v>53</v>
      </c>
      <c r="E85" s="157" t="s">
        <v>49</v>
      </c>
      <c r="F85" s="157" t="s">
        <v>50</v>
      </c>
      <c r="G85" s="157" t="s">
        <v>191</v>
      </c>
      <c r="H85" s="157" t="s">
        <v>192</v>
      </c>
      <c r="I85" s="157" t="s">
        <v>193</v>
      </c>
      <c r="J85" s="157" t="s">
        <v>180</v>
      </c>
      <c r="K85" s="158" t="s">
        <v>194</v>
      </c>
      <c r="L85" s="159"/>
      <c r="M85" s="70" t="s">
        <v>19</v>
      </c>
      <c r="N85" s="71" t="s">
        <v>38</v>
      </c>
      <c r="O85" s="71" t="s">
        <v>195</v>
      </c>
      <c r="P85" s="71" t="s">
        <v>196</v>
      </c>
      <c r="Q85" s="71" t="s">
        <v>197</v>
      </c>
      <c r="R85" s="71" t="s">
        <v>198</v>
      </c>
      <c r="S85" s="71" t="s">
        <v>199</v>
      </c>
      <c r="T85" s="72" t="s">
        <v>200</v>
      </c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</row>
    <row r="86" spans="1:65" s="2" customFormat="1" ht="22.9" customHeight="1">
      <c r="A86" s="36"/>
      <c r="B86" s="37"/>
      <c r="C86" s="77" t="s">
        <v>201</v>
      </c>
      <c r="D86" s="38"/>
      <c r="E86" s="38"/>
      <c r="F86" s="38"/>
      <c r="G86" s="38"/>
      <c r="H86" s="38"/>
      <c r="I86" s="38"/>
      <c r="J86" s="160">
        <f>BK86</f>
        <v>0</v>
      </c>
      <c r="K86" s="38"/>
      <c r="L86" s="41"/>
      <c r="M86" s="73"/>
      <c r="N86" s="161"/>
      <c r="O86" s="74"/>
      <c r="P86" s="162">
        <f>P87</f>
        <v>0</v>
      </c>
      <c r="Q86" s="74"/>
      <c r="R86" s="162">
        <f>R87</f>
        <v>0</v>
      </c>
      <c r="S86" s="74"/>
      <c r="T86" s="163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67</v>
      </c>
      <c r="AU86" s="19" t="s">
        <v>181</v>
      </c>
      <c r="BK86" s="164">
        <f>BK87</f>
        <v>0</v>
      </c>
    </row>
    <row r="87" spans="1:65" s="12" customFormat="1" ht="25.9" customHeight="1">
      <c r="B87" s="165"/>
      <c r="C87" s="166"/>
      <c r="D87" s="167" t="s">
        <v>67</v>
      </c>
      <c r="E87" s="168" t="s">
        <v>635</v>
      </c>
      <c r="F87" s="168" t="s">
        <v>636</v>
      </c>
      <c r="G87" s="166"/>
      <c r="H87" s="166"/>
      <c r="I87" s="169"/>
      <c r="J87" s="170">
        <f>BK87</f>
        <v>0</v>
      </c>
      <c r="K87" s="166"/>
      <c r="L87" s="171"/>
      <c r="M87" s="172"/>
      <c r="N87" s="173"/>
      <c r="O87" s="173"/>
      <c r="P87" s="174">
        <f>SUM(P88:P91)</f>
        <v>0</v>
      </c>
      <c r="Q87" s="173"/>
      <c r="R87" s="174">
        <f>SUM(R88:R91)</f>
        <v>0</v>
      </c>
      <c r="S87" s="173"/>
      <c r="T87" s="175">
        <f>SUM(T88:T91)</f>
        <v>0</v>
      </c>
      <c r="AR87" s="176" t="s">
        <v>218</v>
      </c>
      <c r="AT87" s="177" t="s">
        <v>67</v>
      </c>
      <c r="AU87" s="177" t="s">
        <v>68</v>
      </c>
      <c r="AY87" s="176" t="s">
        <v>204</v>
      </c>
      <c r="BK87" s="178">
        <f>SUM(BK88:BK91)</f>
        <v>0</v>
      </c>
    </row>
    <row r="88" spans="1:65" s="2" customFormat="1" ht="16.5" customHeight="1">
      <c r="A88" s="36"/>
      <c r="B88" s="37"/>
      <c r="C88" s="181" t="s">
        <v>223</v>
      </c>
      <c r="D88" s="181" t="s">
        <v>207</v>
      </c>
      <c r="E88" s="182" t="s">
        <v>637</v>
      </c>
      <c r="F88" s="183" t="s">
        <v>638</v>
      </c>
      <c r="G88" s="184" t="s">
        <v>639</v>
      </c>
      <c r="H88" s="251"/>
      <c r="I88" s="186"/>
      <c r="J88" s="187">
        <f>ROUND(I88*H88,2)</f>
        <v>0</v>
      </c>
      <c r="K88" s="183" t="s">
        <v>388</v>
      </c>
      <c r="L88" s="41"/>
      <c r="M88" s="188" t="s">
        <v>19</v>
      </c>
      <c r="N88" s="189" t="s">
        <v>39</v>
      </c>
      <c r="O88" s="66"/>
      <c r="P88" s="190">
        <f>O88*H88</f>
        <v>0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2" t="s">
        <v>252</v>
      </c>
      <c r="AT88" s="192" t="s">
        <v>207</v>
      </c>
      <c r="AU88" s="192" t="s">
        <v>75</v>
      </c>
      <c r="AY88" s="19" t="s">
        <v>204</v>
      </c>
      <c r="BE88" s="193">
        <f>IF(N88="základní",J88,0)</f>
        <v>0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9" t="s">
        <v>75</v>
      </c>
      <c r="BK88" s="193">
        <f>ROUND(I88*H88,2)</f>
        <v>0</v>
      </c>
      <c r="BL88" s="19" t="s">
        <v>252</v>
      </c>
      <c r="BM88" s="192" t="s">
        <v>845</v>
      </c>
    </row>
    <row r="89" spans="1:65" s="2" customFormat="1" ht="16.5" customHeight="1">
      <c r="A89" s="36"/>
      <c r="B89" s="37"/>
      <c r="C89" s="181" t="s">
        <v>229</v>
      </c>
      <c r="D89" s="181" t="s">
        <v>207</v>
      </c>
      <c r="E89" s="182" t="s">
        <v>641</v>
      </c>
      <c r="F89" s="183" t="s">
        <v>642</v>
      </c>
      <c r="G89" s="184" t="s">
        <v>639</v>
      </c>
      <c r="H89" s="251"/>
      <c r="I89" s="186"/>
      <c r="J89" s="187">
        <f>ROUND(I89*H89,2)</f>
        <v>0</v>
      </c>
      <c r="K89" s="183" t="s">
        <v>388</v>
      </c>
      <c r="L89" s="41"/>
      <c r="M89" s="188" t="s">
        <v>19</v>
      </c>
      <c r="N89" s="189" t="s">
        <v>39</v>
      </c>
      <c r="O89" s="66"/>
      <c r="P89" s="190">
        <f>O89*H89</f>
        <v>0</v>
      </c>
      <c r="Q89" s="190">
        <v>0</v>
      </c>
      <c r="R89" s="190">
        <f>Q89*H89</f>
        <v>0</v>
      </c>
      <c r="S89" s="190">
        <v>0</v>
      </c>
      <c r="T89" s="191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2" t="s">
        <v>643</v>
      </c>
      <c r="AT89" s="192" t="s">
        <v>207</v>
      </c>
      <c r="AU89" s="192" t="s">
        <v>75</v>
      </c>
      <c r="AY89" s="19" t="s">
        <v>204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19" t="s">
        <v>75</v>
      </c>
      <c r="BK89" s="193">
        <f>ROUND(I89*H89,2)</f>
        <v>0</v>
      </c>
      <c r="BL89" s="19" t="s">
        <v>643</v>
      </c>
      <c r="BM89" s="192" t="s">
        <v>846</v>
      </c>
    </row>
    <row r="90" spans="1:65" s="2" customFormat="1" ht="49.15" customHeight="1">
      <c r="A90" s="36"/>
      <c r="B90" s="37"/>
      <c r="C90" s="181" t="s">
        <v>236</v>
      </c>
      <c r="D90" s="181" t="s">
        <v>207</v>
      </c>
      <c r="E90" s="182" t="s">
        <v>646</v>
      </c>
      <c r="F90" s="183" t="s">
        <v>647</v>
      </c>
      <c r="G90" s="184" t="s">
        <v>639</v>
      </c>
      <c r="H90" s="251"/>
      <c r="I90" s="186"/>
      <c r="J90" s="187">
        <f>ROUND(I90*H90,2)</f>
        <v>0</v>
      </c>
      <c r="K90" s="183" t="s">
        <v>388</v>
      </c>
      <c r="L90" s="41"/>
      <c r="M90" s="188" t="s">
        <v>19</v>
      </c>
      <c r="N90" s="189" t="s">
        <v>39</v>
      </c>
      <c r="O90" s="66"/>
      <c r="P90" s="190">
        <f>O90*H90</f>
        <v>0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643</v>
      </c>
      <c r="AT90" s="192" t="s">
        <v>207</v>
      </c>
      <c r="AU90" s="192" t="s">
        <v>75</v>
      </c>
      <c r="AY90" s="19" t="s">
        <v>204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9" t="s">
        <v>75</v>
      </c>
      <c r="BK90" s="193">
        <f>ROUND(I90*H90,2)</f>
        <v>0</v>
      </c>
      <c r="BL90" s="19" t="s">
        <v>643</v>
      </c>
      <c r="BM90" s="192" t="s">
        <v>847</v>
      </c>
    </row>
    <row r="91" spans="1:65" s="2" customFormat="1" ht="16.5" customHeight="1">
      <c r="A91" s="36"/>
      <c r="B91" s="37"/>
      <c r="C91" s="181" t="s">
        <v>645</v>
      </c>
      <c r="D91" s="181" t="s">
        <v>207</v>
      </c>
      <c r="E91" s="182" t="s">
        <v>649</v>
      </c>
      <c r="F91" s="183" t="s">
        <v>650</v>
      </c>
      <c r="G91" s="184" t="s">
        <v>639</v>
      </c>
      <c r="H91" s="251"/>
      <c r="I91" s="186"/>
      <c r="J91" s="187">
        <f>ROUND(I91*H91,2)</f>
        <v>0</v>
      </c>
      <c r="K91" s="183" t="s">
        <v>388</v>
      </c>
      <c r="L91" s="41"/>
      <c r="M91" s="247" t="s">
        <v>19</v>
      </c>
      <c r="N91" s="248" t="s">
        <v>39</v>
      </c>
      <c r="O91" s="245"/>
      <c r="P91" s="249">
        <f>O91*H91</f>
        <v>0</v>
      </c>
      <c r="Q91" s="249">
        <v>0</v>
      </c>
      <c r="R91" s="249">
        <f>Q91*H91</f>
        <v>0</v>
      </c>
      <c r="S91" s="249">
        <v>0</v>
      </c>
      <c r="T91" s="25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643</v>
      </c>
      <c r="AT91" s="192" t="s">
        <v>207</v>
      </c>
      <c r="AU91" s="192" t="s">
        <v>75</v>
      </c>
      <c r="AY91" s="19" t="s">
        <v>204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9" t="s">
        <v>75</v>
      </c>
      <c r="BK91" s="193">
        <f>ROUND(I91*H91,2)</f>
        <v>0</v>
      </c>
      <c r="BL91" s="19" t="s">
        <v>643</v>
      </c>
      <c r="BM91" s="192" t="s">
        <v>848</v>
      </c>
    </row>
    <row r="92" spans="1:65" s="2" customFormat="1" ht="6.95" customHeight="1">
      <c r="A92" s="36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41"/>
      <c r="M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</sheetData>
  <sheetProtection algorithmName="SHA-512" hashValue="ytndRJks214Ew4ZY1YMfS6l+3RcwE2ENgacNOXBojJPL1tBdZCjg/zhNCInAo0AkjigKMEbzy1G08wsJFVBkdg==" saltValue="OazOjYmg642Zcdx/TSBftE/p64yUx9RESK7iLRvYPRownEH+f9VZfJZBFf6ABvRPPHZsoXCclxgrYNYQTlUWIA==" spinCount="100000" sheet="1" objects="1" scenarios="1" formatColumns="0" formatRows="0" autoFilter="0"/>
  <autoFilter ref="C85:K91" xr:uid="{00000000-0009-0000-0000-000009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1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106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752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849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754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ROUND(J88,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ROUND((SUM(BE88:BE114)),  2)</f>
        <v>0</v>
      </c>
      <c r="G35" s="36"/>
      <c r="H35" s="36"/>
      <c r="I35" s="127">
        <v>0.21</v>
      </c>
      <c r="J35" s="126">
        <f>ROUND(((SUM(BE88:BE114))*I35),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ROUND((SUM(BF88:BF114)),  2)</f>
        <v>0</v>
      </c>
      <c r="G36" s="36"/>
      <c r="H36" s="36"/>
      <c r="I36" s="127">
        <v>0.15</v>
      </c>
      <c r="J36" s="126">
        <f>ROUND(((SUM(BF88:BF114))*I36),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ROUND((SUM(BG88:BG114)),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ROUND((SUM(BH88:BH114)),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ROUND((SUM(BI88:BI114)),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752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23.4 - URS - přeložka kabelu CETIN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Čunín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J88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185</v>
      </c>
      <c r="E64" s="146"/>
      <c r="F64" s="146"/>
      <c r="G64" s="146"/>
      <c r="H64" s="146"/>
      <c r="I64" s="146"/>
      <c r="J64" s="147">
        <f>J89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186</v>
      </c>
      <c r="E65" s="151"/>
      <c r="F65" s="151"/>
      <c r="G65" s="151"/>
      <c r="H65" s="151"/>
      <c r="I65" s="151"/>
      <c r="J65" s="152">
        <f>J90</f>
        <v>0</v>
      </c>
      <c r="K65" s="99"/>
      <c r="L65" s="153"/>
    </row>
    <row r="66" spans="1:31" s="10" customFormat="1" ht="19.899999999999999" customHeight="1">
      <c r="B66" s="149"/>
      <c r="C66" s="99"/>
      <c r="D66" s="150" t="s">
        <v>187</v>
      </c>
      <c r="E66" s="151"/>
      <c r="F66" s="151"/>
      <c r="G66" s="151"/>
      <c r="H66" s="151"/>
      <c r="I66" s="151"/>
      <c r="J66" s="152">
        <f>J106</f>
        <v>0</v>
      </c>
      <c r="K66" s="99"/>
      <c r="L66" s="153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189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414" t="str">
        <f>E7</f>
        <v>Oprava osvětlení zast. na trati Litovel předměstí - Kostelec na Hané</v>
      </c>
      <c r="F76" s="415"/>
      <c r="G76" s="415"/>
      <c r="H76" s="415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1" customFormat="1" ht="12" customHeight="1">
      <c r="B77" s="23"/>
      <c r="C77" s="31" t="s">
        <v>171</v>
      </c>
      <c r="D77" s="24"/>
      <c r="E77" s="24"/>
      <c r="F77" s="24"/>
      <c r="G77" s="24"/>
      <c r="H77" s="24"/>
      <c r="I77" s="24"/>
      <c r="J77" s="24"/>
      <c r="K77" s="24"/>
      <c r="L77" s="22"/>
    </row>
    <row r="78" spans="1:31" s="2" customFormat="1" ht="16.5" customHeight="1">
      <c r="A78" s="36"/>
      <c r="B78" s="37"/>
      <c r="C78" s="38"/>
      <c r="D78" s="38"/>
      <c r="E78" s="414" t="s">
        <v>752</v>
      </c>
      <c r="F78" s="416"/>
      <c r="G78" s="416"/>
      <c r="H78" s="416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173</v>
      </c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70" t="str">
        <f>E11</f>
        <v>23.4 - URS - přeložka kabelu CETIN</v>
      </c>
      <c r="F80" s="416"/>
      <c r="G80" s="416"/>
      <c r="H80" s="416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</v>
      </c>
      <c r="D82" s="38"/>
      <c r="E82" s="38"/>
      <c r="F82" s="29" t="str">
        <f>F14</f>
        <v>Čunín</v>
      </c>
      <c r="G82" s="38"/>
      <c r="H82" s="38"/>
      <c r="I82" s="31" t="s">
        <v>23</v>
      </c>
      <c r="J82" s="61">
        <f>IF(J14="","",J14)</f>
        <v>0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24</v>
      </c>
      <c r="D84" s="38"/>
      <c r="E84" s="38"/>
      <c r="F84" s="29" t="str">
        <f>E17</f>
        <v>Správa železnic</v>
      </c>
      <c r="G84" s="38"/>
      <c r="H84" s="38"/>
      <c r="I84" s="31" t="s">
        <v>29</v>
      </c>
      <c r="J84" s="34" t="str">
        <f>E23</f>
        <v xml:space="preserve"> </v>
      </c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27</v>
      </c>
      <c r="D85" s="38"/>
      <c r="E85" s="38"/>
      <c r="F85" s="29" t="str">
        <f>IF(E20="","",E20)</f>
        <v>Vyplň údaj</v>
      </c>
      <c r="G85" s="38"/>
      <c r="H85" s="38"/>
      <c r="I85" s="31" t="s">
        <v>31</v>
      </c>
      <c r="J85" s="34" t="str">
        <f>E26</f>
        <v>Tomáš Voldán</v>
      </c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54"/>
      <c r="B87" s="155"/>
      <c r="C87" s="156" t="s">
        <v>190</v>
      </c>
      <c r="D87" s="157" t="s">
        <v>53</v>
      </c>
      <c r="E87" s="157" t="s">
        <v>49</v>
      </c>
      <c r="F87" s="157" t="s">
        <v>50</v>
      </c>
      <c r="G87" s="157" t="s">
        <v>191</v>
      </c>
      <c r="H87" s="157" t="s">
        <v>192</v>
      </c>
      <c r="I87" s="157" t="s">
        <v>193</v>
      </c>
      <c r="J87" s="157" t="s">
        <v>180</v>
      </c>
      <c r="K87" s="158" t="s">
        <v>194</v>
      </c>
      <c r="L87" s="159"/>
      <c r="M87" s="70" t="s">
        <v>19</v>
      </c>
      <c r="N87" s="71" t="s">
        <v>38</v>
      </c>
      <c r="O87" s="71" t="s">
        <v>195</v>
      </c>
      <c r="P87" s="71" t="s">
        <v>196</v>
      </c>
      <c r="Q87" s="71" t="s">
        <v>197</v>
      </c>
      <c r="R87" s="71" t="s">
        <v>198</v>
      </c>
      <c r="S87" s="71" t="s">
        <v>199</v>
      </c>
      <c r="T87" s="72" t="s">
        <v>200</v>
      </c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</row>
    <row r="88" spans="1:65" s="2" customFormat="1" ht="22.9" customHeight="1">
      <c r="A88" s="36"/>
      <c r="B88" s="37"/>
      <c r="C88" s="77" t="s">
        <v>201</v>
      </c>
      <c r="D88" s="38"/>
      <c r="E88" s="38"/>
      <c r="F88" s="38"/>
      <c r="G88" s="38"/>
      <c r="H88" s="38"/>
      <c r="I88" s="38"/>
      <c r="J88" s="160">
        <f>BK88</f>
        <v>0</v>
      </c>
      <c r="K88" s="38"/>
      <c r="L88" s="41"/>
      <c r="M88" s="73"/>
      <c r="N88" s="161"/>
      <c r="O88" s="74"/>
      <c r="P88" s="162">
        <f>P89</f>
        <v>0</v>
      </c>
      <c r="Q88" s="74"/>
      <c r="R88" s="162">
        <f>R89</f>
        <v>3.5639999999999998E-2</v>
      </c>
      <c r="S88" s="74"/>
      <c r="T88" s="163">
        <f>T89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67</v>
      </c>
      <c r="AU88" s="19" t="s">
        <v>181</v>
      </c>
      <c r="BK88" s="164">
        <f>BK89</f>
        <v>0</v>
      </c>
    </row>
    <row r="89" spans="1:65" s="12" customFormat="1" ht="25.9" customHeight="1">
      <c r="B89" s="165"/>
      <c r="C89" s="166"/>
      <c r="D89" s="167" t="s">
        <v>67</v>
      </c>
      <c r="E89" s="168" t="s">
        <v>243</v>
      </c>
      <c r="F89" s="168" t="s">
        <v>244</v>
      </c>
      <c r="G89" s="166"/>
      <c r="H89" s="166"/>
      <c r="I89" s="169"/>
      <c r="J89" s="170">
        <f>BK89</f>
        <v>0</v>
      </c>
      <c r="K89" s="166"/>
      <c r="L89" s="171"/>
      <c r="M89" s="172"/>
      <c r="N89" s="173"/>
      <c r="O89" s="173"/>
      <c r="P89" s="174">
        <f>P90+P106</f>
        <v>0</v>
      </c>
      <c r="Q89" s="173"/>
      <c r="R89" s="174">
        <f>R90+R106</f>
        <v>3.5639999999999998E-2</v>
      </c>
      <c r="S89" s="173"/>
      <c r="T89" s="175">
        <f>T90+T106</f>
        <v>0</v>
      </c>
      <c r="AR89" s="176" t="s">
        <v>245</v>
      </c>
      <c r="AT89" s="177" t="s">
        <v>67</v>
      </c>
      <c r="AU89" s="177" t="s">
        <v>68</v>
      </c>
      <c r="AY89" s="176" t="s">
        <v>204</v>
      </c>
      <c r="BK89" s="178">
        <f>BK90+BK106</f>
        <v>0</v>
      </c>
    </row>
    <row r="90" spans="1:65" s="12" customFormat="1" ht="22.9" customHeight="1">
      <c r="B90" s="165"/>
      <c r="C90" s="166"/>
      <c r="D90" s="167" t="s">
        <v>67</v>
      </c>
      <c r="E90" s="179" t="s">
        <v>246</v>
      </c>
      <c r="F90" s="179" t="s">
        <v>247</v>
      </c>
      <c r="G90" s="166"/>
      <c r="H90" s="166"/>
      <c r="I90" s="169"/>
      <c r="J90" s="180">
        <f>BK90</f>
        <v>0</v>
      </c>
      <c r="K90" s="166"/>
      <c r="L90" s="171"/>
      <c r="M90" s="172"/>
      <c r="N90" s="173"/>
      <c r="O90" s="173"/>
      <c r="P90" s="174">
        <f>SUM(P91:P105)</f>
        <v>0</v>
      </c>
      <c r="Q90" s="173"/>
      <c r="R90" s="174">
        <f>SUM(R91:R105)</f>
        <v>2.299E-2</v>
      </c>
      <c r="S90" s="173"/>
      <c r="T90" s="175">
        <f>SUM(T91:T105)</f>
        <v>0</v>
      </c>
      <c r="AR90" s="176" t="s">
        <v>245</v>
      </c>
      <c r="AT90" s="177" t="s">
        <v>67</v>
      </c>
      <c r="AU90" s="177" t="s">
        <v>75</v>
      </c>
      <c r="AY90" s="176" t="s">
        <v>204</v>
      </c>
      <c r="BK90" s="178">
        <f>SUM(BK91:BK105)</f>
        <v>0</v>
      </c>
    </row>
    <row r="91" spans="1:65" s="2" customFormat="1" ht="16.5" customHeight="1">
      <c r="A91" s="36"/>
      <c r="B91" s="37"/>
      <c r="C91" s="181" t="s">
        <v>75</v>
      </c>
      <c r="D91" s="181" t="s">
        <v>207</v>
      </c>
      <c r="E91" s="182" t="s">
        <v>850</v>
      </c>
      <c r="F91" s="183" t="s">
        <v>851</v>
      </c>
      <c r="G91" s="184" t="s">
        <v>286</v>
      </c>
      <c r="H91" s="185">
        <v>55</v>
      </c>
      <c r="I91" s="186"/>
      <c r="J91" s="187">
        <f>ROUND(I91*H91,2)</f>
        <v>0</v>
      </c>
      <c r="K91" s="183" t="s">
        <v>211</v>
      </c>
      <c r="L91" s="41"/>
      <c r="M91" s="188" t="s">
        <v>19</v>
      </c>
      <c r="N91" s="189" t="s">
        <v>39</v>
      </c>
      <c r="O91" s="66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252</v>
      </c>
      <c r="AT91" s="192" t="s">
        <v>207</v>
      </c>
      <c r="AU91" s="192" t="s">
        <v>80</v>
      </c>
      <c r="AY91" s="19" t="s">
        <v>204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9" t="s">
        <v>75</v>
      </c>
      <c r="BK91" s="193">
        <f>ROUND(I91*H91,2)</f>
        <v>0</v>
      </c>
      <c r="BL91" s="19" t="s">
        <v>252</v>
      </c>
      <c r="BM91" s="192" t="s">
        <v>852</v>
      </c>
    </row>
    <row r="92" spans="1:65" s="2" customFormat="1" ht="11.25">
      <c r="A92" s="36"/>
      <c r="B92" s="37"/>
      <c r="C92" s="38"/>
      <c r="D92" s="194" t="s">
        <v>213</v>
      </c>
      <c r="E92" s="38"/>
      <c r="F92" s="195" t="s">
        <v>853</v>
      </c>
      <c r="G92" s="38"/>
      <c r="H92" s="38"/>
      <c r="I92" s="196"/>
      <c r="J92" s="38"/>
      <c r="K92" s="38"/>
      <c r="L92" s="41"/>
      <c r="M92" s="197"/>
      <c r="N92" s="198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213</v>
      </c>
      <c r="AU92" s="19" t="s">
        <v>80</v>
      </c>
    </row>
    <row r="93" spans="1:65" s="2" customFormat="1" ht="16.5" customHeight="1">
      <c r="A93" s="36"/>
      <c r="B93" s="37"/>
      <c r="C93" s="222" t="s">
        <v>80</v>
      </c>
      <c r="D93" s="222" t="s">
        <v>243</v>
      </c>
      <c r="E93" s="223" t="s">
        <v>854</v>
      </c>
      <c r="F93" s="224" t="s">
        <v>855</v>
      </c>
      <c r="G93" s="225" t="s">
        <v>286</v>
      </c>
      <c r="H93" s="226">
        <v>55</v>
      </c>
      <c r="I93" s="227"/>
      <c r="J93" s="228">
        <f>ROUND(I93*H93,2)</f>
        <v>0</v>
      </c>
      <c r="K93" s="224" t="s">
        <v>211</v>
      </c>
      <c r="L93" s="229"/>
      <c r="M93" s="230" t="s">
        <v>19</v>
      </c>
      <c r="N93" s="231" t="s">
        <v>39</v>
      </c>
      <c r="O93" s="66"/>
      <c r="P93" s="190">
        <f>O93*H93</f>
        <v>0</v>
      </c>
      <c r="Q93" s="190">
        <v>4.0000000000000002E-4</v>
      </c>
      <c r="R93" s="190">
        <f>Q93*H93</f>
        <v>2.2000000000000002E-2</v>
      </c>
      <c r="S93" s="190">
        <v>0</v>
      </c>
      <c r="T93" s="191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2" t="s">
        <v>258</v>
      </c>
      <c r="AT93" s="192" t="s">
        <v>243</v>
      </c>
      <c r="AU93" s="192" t="s">
        <v>80</v>
      </c>
      <c r="AY93" s="19" t="s">
        <v>204</v>
      </c>
      <c r="BE93" s="193">
        <f>IF(N93="základní",J93,0)</f>
        <v>0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19" t="s">
        <v>75</v>
      </c>
      <c r="BK93" s="193">
        <f>ROUND(I93*H93,2)</f>
        <v>0</v>
      </c>
      <c r="BL93" s="19" t="s">
        <v>252</v>
      </c>
      <c r="BM93" s="192" t="s">
        <v>856</v>
      </c>
    </row>
    <row r="94" spans="1:65" s="2" customFormat="1" ht="16.5" customHeight="1">
      <c r="A94" s="36"/>
      <c r="B94" s="37"/>
      <c r="C94" s="181" t="s">
        <v>245</v>
      </c>
      <c r="D94" s="181" t="s">
        <v>207</v>
      </c>
      <c r="E94" s="182" t="s">
        <v>857</v>
      </c>
      <c r="F94" s="183" t="s">
        <v>858</v>
      </c>
      <c r="G94" s="184" t="s">
        <v>251</v>
      </c>
      <c r="H94" s="185">
        <v>2</v>
      </c>
      <c r="I94" s="186"/>
      <c r="J94" s="187">
        <f>ROUND(I94*H94,2)</f>
        <v>0</v>
      </c>
      <c r="K94" s="183" t="s">
        <v>211</v>
      </c>
      <c r="L94" s="41"/>
      <c r="M94" s="188" t="s">
        <v>19</v>
      </c>
      <c r="N94" s="189" t="s">
        <v>39</v>
      </c>
      <c r="O94" s="66"/>
      <c r="P94" s="190">
        <f>O94*H94</f>
        <v>0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2" t="s">
        <v>252</v>
      </c>
      <c r="AT94" s="192" t="s">
        <v>207</v>
      </c>
      <c r="AU94" s="192" t="s">
        <v>80</v>
      </c>
      <c r="AY94" s="19" t="s">
        <v>204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9" t="s">
        <v>75</v>
      </c>
      <c r="BK94" s="193">
        <f>ROUND(I94*H94,2)</f>
        <v>0</v>
      </c>
      <c r="BL94" s="19" t="s">
        <v>252</v>
      </c>
      <c r="BM94" s="192" t="s">
        <v>859</v>
      </c>
    </row>
    <row r="95" spans="1:65" s="2" customFormat="1" ht="11.25">
      <c r="A95" s="36"/>
      <c r="B95" s="37"/>
      <c r="C95" s="38"/>
      <c r="D95" s="194" t="s">
        <v>213</v>
      </c>
      <c r="E95" s="38"/>
      <c r="F95" s="195" t="s">
        <v>860</v>
      </c>
      <c r="G95" s="38"/>
      <c r="H95" s="38"/>
      <c r="I95" s="196"/>
      <c r="J95" s="38"/>
      <c r="K95" s="38"/>
      <c r="L95" s="41"/>
      <c r="M95" s="197"/>
      <c r="N95" s="198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213</v>
      </c>
      <c r="AU95" s="19" t="s">
        <v>80</v>
      </c>
    </row>
    <row r="96" spans="1:65" s="2" customFormat="1" ht="16.5" customHeight="1">
      <c r="A96" s="36"/>
      <c r="B96" s="37"/>
      <c r="C96" s="222" t="s">
        <v>206</v>
      </c>
      <c r="D96" s="222" t="s">
        <v>243</v>
      </c>
      <c r="E96" s="223" t="s">
        <v>861</v>
      </c>
      <c r="F96" s="224" t="s">
        <v>862</v>
      </c>
      <c r="G96" s="225" t="s">
        <v>251</v>
      </c>
      <c r="H96" s="226">
        <v>2</v>
      </c>
      <c r="I96" s="227"/>
      <c r="J96" s="228">
        <f>ROUND(I96*H96,2)</f>
        <v>0</v>
      </c>
      <c r="K96" s="224" t="s">
        <v>211</v>
      </c>
      <c r="L96" s="229"/>
      <c r="M96" s="230" t="s">
        <v>19</v>
      </c>
      <c r="N96" s="231" t="s">
        <v>39</v>
      </c>
      <c r="O96" s="66"/>
      <c r="P96" s="190">
        <f>O96*H96</f>
        <v>0</v>
      </c>
      <c r="Q96" s="190">
        <v>1E-4</v>
      </c>
      <c r="R96" s="190">
        <f>Q96*H96</f>
        <v>2.0000000000000001E-4</v>
      </c>
      <c r="S96" s="190">
        <v>0</v>
      </c>
      <c r="T96" s="191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2" t="s">
        <v>258</v>
      </c>
      <c r="AT96" s="192" t="s">
        <v>243</v>
      </c>
      <c r="AU96" s="192" t="s">
        <v>80</v>
      </c>
      <c r="AY96" s="19" t="s">
        <v>204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9" t="s">
        <v>75</v>
      </c>
      <c r="BK96" s="193">
        <f>ROUND(I96*H96,2)</f>
        <v>0</v>
      </c>
      <c r="BL96" s="19" t="s">
        <v>252</v>
      </c>
      <c r="BM96" s="192" t="s">
        <v>863</v>
      </c>
    </row>
    <row r="97" spans="1:65" s="2" customFormat="1" ht="16.5" customHeight="1">
      <c r="A97" s="36"/>
      <c r="B97" s="37"/>
      <c r="C97" s="181" t="s">
        <v>218</v>
      </c>
      <c r="D97" s="181" t="s">
        <v>207</v>
      </c>
      <c r="E97" s="182" t="s">
        <v>864</v>
      </c>
      <c r="F97" s="183" t="s">
        <v>865</v>
      </c>
      <c r="G97" s="184" t="s">
        <v>251</v>
      </c>
      <c r="H97" s="185">
        <v>2</v>
      </c>
      <c r="I97" s="186"/>
      <c r="J97" s="187">
        <f>ROUND(I97*H97,2)</f>
        <v>0</v>
      </c>
      <c r="K97" s="183" t="s">
        <v>211</v>
      </c>
      <c r="L97" s="41"/>
      <c r="M97" s="188" t="s">
        <v>19</v>
      </c>
      <c r="N97" s="189" t="s">
        <v>39</v>
      </c>
      <c r="O97" s="66"/>
      <c r="P97" s="190">
        <f>O97*H97</f>
        <v>0</v>
      </c>
      <c r="Q97" s="190">
        <v>0</v>
      </c>
      <c r="R97" s="190">
        <f>Q97*H97</f>
        <v>0</v>
      </c>
      <c r="S97" s="190">
        <v>0</v>
      </c>
      <c r="T97" s="191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2" t="s">
        <v>252</v>
      </c>
      <c r="AT97" s="192" t="s">
        <v>207</v>
      </c>
      <c r="AU97" s="192" t="s">
        <v>80</v>
      </c>
      <c r="AY97" s="19" t="s">
        <v>204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19" t="s">
        <v>75</v>
      </c>
      <c r="BK97" s="193">
        <f>ROUND(I97*H97,2)</f>
        <v>0</v>
      </c>
      <c r="BL97" s="19" t="s">
        <v>252</v>
      </c>
      <c r="BM97" s="192" t="s">
        <v>866</v>
      </c>
    </row>
    <row r="98" spans="1:65" s="2" customFormat="1" ht="11.25">
      <c r="A98" s="36"/>
      <c r="B98" s="37"/>
      <c r="C98" s="38"/>
      <c r="D98" s="194" t="s">
        <v>213</v>
      </c>
      <c r="E98" s="38"/>
      <c r="F98" s="195" t="s">
        <v>867</v>
      </c>
      <c r="G98" s="38"/>
      <c r="H98" s="38"/>
      <c r="I98" s="196"/>
      <c r="J98" s="38"/>
      <c r="K98" s="38"/>
      <c r="L98" s="41"/>
      <c r="M98" s="197"/>
      <c r="N98" s="198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213</v>
      </c>
      <c r="AU98" s="19" t="s">
        <v>80</v>
      </c>
    </row>
    <row r="99" spans="1:65" s="2" customFormat="1" ht="16.5" customHeight="1">
      <c r="A99" s="36"/>
      <c r="B99" s="37"/>
      <c r="C99" s="222" t="s">
        <v>248</v>
      </c>
      <c r="D99" s="222" t="s">
        <v>243</v>
      </c>
      <c r="E99" s="223" t="s">
        <v>868</v>
      </c>
      <c r="F99" s="224" t="s">
        <v>869</v>
      </c>
      <c r="G99" s="225" t="s">
        <v>251</v>
      </c>
      <c r="H99" s="226">
        <v>2</v>
      </c>
      <c r="I99" s="227"/>
      <c r="J99" s="228">
        <f>ROUND(I99*H99,2)</f>
        <v>0</v>
      </c>
      <c r="K99" s="224" t="s">
        <v>19</v>
      </c>
      <c r="L99" s="229"/>
      <c r="M99" s="230" t="s">
        <v>19</v>
      </c>
      <c r="N99" s="231" t="s">
        <v>39</v>
      </c>
      <c r="O99" s="66"/>
      <c r="P99" s="190">
        <f>O99*H99</f>
        <v>0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2" t="s">
        <v>258</v>
      </c>
      <c r="AT99" s="192" t="s">
        <v>243</v>
      </c>
      <c r="AU99" s="192" t="s">
        <v>80</v>
      </c>
      <c r="AY99" s="19" t="s">
        <v>204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9" t="s">
        <v>75</v>
      </c>
      <c r="BK99" s="193">
        <f>ROUND(I99*H99,2)</f>
        <v>0</v>
      </c>
      <c r="BL99" s="19" t="s">
        <v>252</v>
      </c>
      <c r="BM99" s="192" t="s">
        <v>870</v>
      </c>
    </row>
    <row r="100" spans="1:65" s="2" customFormat="1" ht="16.5" customHeight="1">
      <c r="A100" s="36"/>
      <c r="B100" s="37"/>
      <c r="C100" s="181" t="s">
        <v>453</v>
      </c>
      <c r="D100" s="181" t="s">
        <v>207</v>
      </c>
      <c r="E100" s="182" t="s">
        <v>871</v>
      </c>
      <c r="F100" s="183" t="s">
        <v>872</v>
      </c>
      <c r="G100" s="184" t="s">
        <v>286</v>
      </c>
      <c r="H100" s="185">
        <v>55</v>
      </c>
      <c r="I100" s="186"/>
      <c r="J100" s="187">
        <f>ROUND(I100*H100,2)</f>
        <v>0</v>
      </c>
      <c r="K100" s="183" t="s">
        <v>211</v>
      </c>
      <c r="L100" s="41"/>
      <c r="M100" s="188" t="s">
        <v>19</v>
      </c>
      <c r="N100" s="189" t="s">
        <v>39</v>
      </c>
      <c r="O100" s="66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2" t="s">
        <v>252</v>
      </c>
      <c r="AT100" s="192" t="s">
        <v>207</v>
      </c>
      <c r="AU100" s="192" t="s">
        <v>80</v>
      </c>
      <c r="AY100" s="19" t="s">
        <v>204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9" t="s">
        <v>75</v>
      </c>
      <c r="BK100" s="193">
        <f>ROUND(I100*H100,2)</f>
        <v>0</v>
      </c>
      <c r="BL100" s="19" t="s">
        <v>252</v>
      </c>
      <c r="BM100" s="192" t="s">
        <v>873</v>
      </c>
    </row>
    <row r="101" spans="1:65" s="2" customFormat="1" ht="11.25">
      <c r="A101" s="36"/>
      <c r="B101" s="37"/>
      <c r="C101" s="38"/>
      <c r="D101" s="194" t="s">
        <v>213</v>
      </c>
      <c r="E101" s="38"/>
      <c r="F101" s="195" t="s">
        <v>874</v>
      </c>
      <c r="G101" s="38"/>
      <c r="H101" s="38"/>
      <c r="I101" s="196"/>
      <c r="J101" s="38"/>
      <c r="K101" s="38"/>
      <c r="L101" s="41"/>
      <c r="M101" s="197"/>
      <c r="N101" s="198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213</v>
      </c>
      <c r="AU101" s="19" t="s">
        <v>80</v>
      </c>
    </row>
    <row r="102" spans="1:65" s="2" customFormat="1" ht="16.5" customHeight="1">
      <c r="A102" s="36"/>
      <c r="B102" s="37"/>
      <c r="C102" s="222" t="s">
        <v>457</v>
      </c>
      <c r="D102" s="222" t="s">
        <v>243</v>
      </c>
      <c r="E102" s="223" t="s">
        <v>875</v>
      </c>
      <c r="F102" s="224" t="s">
        <v>876</v>
      </c>
      <c r="G102" s="225" t="s">
        <v>286</v>
      </c>
      <c r="H102" s="226">
        <v>55</v>
      </c>
      <c r="I102" s="227"/>
      <c r="J102" s="228">
        <f>ROUND(I102*H102,2)</f>
        <v>0</v>
      </c>
      <c r="K102" s="224" t="s">
        <v>211</v>
      </c>
      <c r="L102" s="229"/>
      <c r="M102" s="230" t="s">
        <v>19</v>
      </c>
      <c r="N102" s="231" t="s">
        <v>39</v>
      </c>
      <c r="O102" s="66"/>
      <c r="P102" s="190">
        <f>O102*H102</f>
        <v>0</v>
      </c>
      <c r="Q102" s="190">
        <v>1.0000000000000001E-5</v>
      </c>
      <c r="R102" s="190">
        <f>Q102*H102</f>
        <v>5.5000000000000003E-4</v>
      </c>
      <c r="S102" s="190">
        <v>0</v>
      </c>
      <c r="T102" s="191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2" t="s">
        <v>420</v>
      </c>
      <c r="AT102" s="192" t="s">
        <v>243</v>
      </c>
      <c r="AU102" s="192" t="s">
        <v>80</v>
      </c>
      <c r="AY102" s="19" t="s">
        <v>204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9" t="s">
        <v>75</v>
      </c>
      <c r="BK102" s="193">
        <f>ROUND(I102*H102,2)</f>
        <v>0</v>
      </c>
      <c r="BL102" s="19" t="s">
        <v>420</v>
      </c>
      <c r="BM102" s="192" t="s">
        <v>877</v>
      </c>
    </row>
    <row r="103" spans="1:65" s="2" customFormat="1" ht="16.5" customHeight="1">
      <c r="A103" s="36"/>
      <c r="B103" s="37"/>
      <c r="C103" s="181" t="s">
        <v>703</v>
      </c>
      <c r="D103" s="181" t="s">
        <v>207</v>
      </c>
      <c r="E103" s="182" t="s">
        <v>878</v>
      </c>
      <c r="F103" s="183" t="s">
        <v>879</v>
      </c>
      <c r="G103" s="184" t="s">
        <v>251</v>
      </c>
      <c r="H103" s="185">
        <v>2</v>
      </c>
      <c r="I103" s="186"/>
      <c r="J103" s="187">
        <f>ROUND(I103*H103,2)</f>
        <v>0</v>
      </c>
      <c r="K103" s="183" t="s">
        <v>211</v>
      </c>
      <c r="L103" s="41"/>
      <c r="M103" s="188" t="s">
        <v>19</v>
      </c>
      <c r="N103" s="189" t="s">
        <v>39</v>
      </c>
      <c r="O103" s="66"/>
      <c r="P103" s="190">
        <f>O103*H103</f>
        <v>0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2" t="s">
        <v>252</v>
      </c>
      <c r="AT103" s="192" t="s">
        <v>207</v>
      </c>
      <c r="AU103" s="192" t="s">
        <v>80</v>
      </c>
      <c r="AY103" s="19" t="s">
        <v>204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9" t="s">
        <v>75</v>
      </c>
      <c r="BK103" s="193">
        <f>ROUND(I103*H103,2)</f>
        <v>0</v>
      </c>
      <c r="BL103" s="19" t="s">
        <v>252</v>
      </c>
      <c r="BM103" s="192" t="s">
        <v>880</v>
      </c>
    </row>
    <row r="104" spans="1:65" s="2" customFormat="1" ht="11.25">
      <c r="A104" s="36"/>
      <c r="B104" s="37"/>
      <c r="C104" s="38"/>
      <c r="D104" s="194" t="s">
        <v>213</v>
      </c>
      <c r="E104" s="38"/>
      <c r="F104" s="195" t="s">
        <v>881</v>
      </c>
      <c r="G104" s="38"/>
      <c r="H104" s="38"/>
      <c r="I104" s="196"/>
      <c r="J104" s="38"/>
      <c r="K104" s="38"/>
      <c r="L104" s="41"/>
      <c r="M104" s="197"/>
      <c r="N104" s="198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213</v>
      </c>
      <c r="AU104" s="19" t="s">
        <v>80</v>
      </c>
    </row>
    <row r="105" spans="1:65" s="2" customFormat="1" ht="24.2" customHeight="1">
      <c r="A105" s="36"/>
      <c r="B105" s="37"/>
      <c r="C105" s="222" t="s">
        <v>462</v>
      </c>
      <c r="D105" s="222" t="s">
        <v>243</v>
      </c>
      <c r="E105" s="223" t="s">
        <v>882</v>
      </c>
      <c r="F105" s="224" t="s">
        <v>883</v>
      </c>
      <c r="G105" s="225" t="s">
        <v>251</v>
      </c>
      <c r="H105" s="226">
        <v>24</v>
      </c>
      <c r="I105" s="227"/>
      <c r="J105" s="228">
        <f>ROUND(I105*H105,2)</f>
        <v>0</v>
      </c>
      <c r="K105" s="224" t="s">
        <v>19</v>
      </c>
      <c r="L105" s="229"/>
      <c r="M105" s="230" t="s">
        <v>19</v>
      </c>
      <c r="N105" s="231" t="s">
        <v>39</v>
      </c>
      <c r="O105" s="66"/>
      <c r="P105" s="190">
        <f>O105*H105</f>
        <v>0</v>
      </c>
      <c r="Q105" s="190">
        <v>1.0000000000000001E-5</v>
      </c>
      <c r="R105" s="190">
        <f>Q105*H105</f>
        <v>2.4000000000000003E-4</v>
      </c>
      <c r="S105" s="190">
        <v>0</v>
      </c>
      <c r="T105" s="191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2" t="s">
        <v>420</v>
      </c>
      <c r="AT105" s="192" t="s">
        <v>243</v>
      </c>
      <c r="AU105" s="192" t="s">
        <v>80</v>
      </c>
      <c r="AY105" s="19" t="s">
        <v>204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9" t="s">
        <v>75</v>
      </c>
      <c r="BK105" s="193">
        <f>ROUND(I105*H105,2)</f>
        <v>0</v>
      </c>
      <c r="BL105" s="19" t="s">
        <v>420</v>
      </c>
      <c r="BM105" s="192" t="s">
        <v>884</v>
      </c>
    </row>
    <row r="106" spans="1:65" s="12" customFormat="1" ht="22.9" customHeight="1">
      <c r="B106" s="165"/>
      <c r="C106" s="166"/>
      <c r="D106" s="167" t="s">
        <v>67</v>
      </c>
      <c r="E106" s="179" t="s">
        <v>260</v>
      </c>
      <c r="F106" s="179" t="s">
        <v>261</v>
      </c>
      <c r="G106" s="166"/>
      <c r="H106" s="166"/>
      <c r="I106" s="169"/>
      <c r="J106" s="180">
        <f>BK106</f>
        <v>0</v>
      </c>
      <c r="K106" s="166"/>
      <c r="L106" s="171"/>
      <c r="M106" s="172"/>
      <c r="N106" s="173"/>
      <c r="O106" s="173"/>
      <c r="P106" s="174">
        <f>SUM(P107:P114)</f>
        <v>0</v>
      </c>
      <c r="Q106" s="173"/>
      <c r="R106" s="174">
        <f>SUM(R107:R114)</f>
        <v>1.265E-2</v>
      </c>
      <c r="S106" s="173"/>
      <c r="T106" s="175">
        <f>SUM(T107:T114)</f>
        <v>0</v>
      </c>
      <c r="AR106" s="176" t="s">
        <v>245</v>
      </c>
      <c r="AT106" s="177" t="s">
        <v>67</v>
      </c>
      <c r="AU106" s="177" t="s">
        <v>75</v>
      </c>
      <c r="AY106" s="176" t="s">
        <v>204</v>
      </c>
      <c r="BK106" s="178">
        <f>SUM(BK107:BK114)</f>
        <v>0</v>
      </c>
    </row>
    <row r="107" spans="1:65" s="2" customFormat="1" ht="16.5" customHeight="1">
      <c r="A107" s="36"/>
      <c r="B107" s="37"/>
      <c r="C107" s="181" t="s">
        <v>223</v>
      </c>
      <c r="D107" s="181" t="s">
        <v>207</v>
      </c>
      <c r="E107" s="182" t="s">
        <v>885</v>
      </c>
      <c r="F107" s="183" t="s">
        <v>886</v>
      </c>
      <c r="G107" s="184" t="s">
        <v>265</v>
      </c>
      <c r="H107" s="185">
        <v>1</v>
      </c>
      <c r="I107" s="186"/>
      <c r="J107" s="187">
        <f>ROUND(I107*H107,2)</f>
        <v>0</v>
      </c>
      <c r="K107" s="183" t="s">
        <v>211</v>
      </c>
      <c r="L107" s="41"/>
      <c r="M107" s="188" t="s">
        <v>19</v>
      </c>
      <c r="N107" s="189" t="s">
        <v>39</v>
      </c>
      <c r="O107" s="66"/>
      <c r="P107" s="190">
        <f>O107*H107</f>
        <v>0</v>
      </c>
      <c r="Q107" s="190">
        <v>8.8000000000000005E-3</v>
      </c>
      <c r="R107" s="190">
        <f>Q107*H107</f>
        <v>8.8000000000000005E-3</v>
      </c>
      <c r="S107" s="190">
        <v>0</v>
      </c>
      <c r="T107" s="191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2" t="s">
        <v>252</v>
      </c>
      <c r="AT107" s="192" t="s">
        <v>207</v>
      </c>
      <c r="AU107" s="192" t="s">
        <v>80</v>
      </c>
      <c r="AY107" s="19" t="s">
        <v>204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9" t="s">
        <v>75</v>
      </c>
      <c r="BK107" s="193">
        <f>ROUND(I107*H107,2)</f>
        <v>0</v>
      </c>
      <c r="BL107" s="19" t="s">
        <v>252</v>
      </c>
      <c r="BM107" s="192" t="s">
        <v>887</v>
      </c>
    </row>
    <row r="108" spans="1:65" s="2" customFormat="1" ht="11.25">
      <c r="A108" s="36"/>
      <c r="B108" s="37"/>
      <c r="C108" s="38"/>
      <c r="D108" s="194" t="s">
        <v>213</v>
      </c>
      <c r="E108" s="38"/>
      <c r="F108" s="195" t="s">
        <v>888</v>
      </c>
      <c r="G108" s="38"/>
      <c r="H108" s="38"/>
      <c r="I108" s="196"/>
      <c r="J108" s="38"/>
      <c r="K108" s="38"/>
      <c r="L108" s="41"/>
      <c r="M108" s="197"/>
      <c r="N108" s="198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213</v>
      </c>
      <c r="AU108" s="19" t="s">
        <v>80</v>
      </c>
    </row>
    <row r="109" spans="1:65" s="2" customFormat="1" ht="37.9" customHeight="1">
      <c r="A109" s="36"/>
      <c r="B109" s="37"/>
      <c r="C109" s="181" t="s">
        <v>229</v>
      </c>
      <c r="D109" s="181" t="s">
        <v>207</v>
      </c>
      <c r="E109" s="182" t="s">
        <v>284</v>
      </c>
      <c r="F109" s="183" t="s">
        <v>285</v>
      </c>
      <c r="G109" s="184" t="s">
        <v>286</v>
      </c>
      <c r="H109" s="185">
        <v>55</v>
      </c>
      <c r="I109" s="186"/>
      <c r="J109" s="187">
        <f>ROUND(I109*H109,2)</f>
        <v>0</v>
      </c>
      <c r="K109" s="183" t="s">
        <v>211</v>
      </c>
      <c r="L109" s="41"/>
      <c r="M109" s="188" t="s">
        <v>19</v>
      </c>
      <c r="N109" s="189" t="s">
        <v>39</v>
      </c>
      <c r="O109" s="66"/>
      <c r="P109" s="190">
        <f>O109*H109</f>
        <v>0</v>
      </c>
      <c r="Q109" s="190">
        <v>0</v>
      </c>
      <c r="R109" s="190">
        <f>Q109*H109</f>
        <v>0</v>
      </c>
      <c r="S109" s="190">
        <v>0</v>
      </c>
      <c r="T109" s="191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2" t="s">
        <v>252</v>
      </c>
      <c r="AT109" s="192" t="s">
        <v>207</v>
      </c>
      <c r="AU109" s="192" t="s">
        <v>80</v>
      </c>
      <c r="AY109" s="19" t="s">
        <v>204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9" t="s">
        <v>75</v>
      </c>
      <c r="BK109" s="193">
        <f>ROUND(I109*H109,2)</f>
        <v>0</v>
      </c>
      <c r="BL109" s="19" t="s">
        <v>252</v>
      </c>
      <c r="BM109" s="192" t="s">
        <v>889</v>
      </c>
    </row>
    <row r="110" spans="1:65" s="2" customFormat="1" ht="11.25">
      <c r="A110" s="36"/>
      <c r="B110" s="37"/>
      <c r="C110" s="38"/>
      <c r="D110" s="194" t="s">
        <v>213</v>
      </c>
      <c r="E110" s="38"/>
      <c r="F110" s="195" t="s">
        <v>288</v>
      </c>
      <c r="G110" s="38"/>
      <c r="H110" s="38"/>
      <c r="I110" s="196"/>
      <c r="J110" s="38"/>
      <c r="K110" s="38"/>
      <c r="L110" s="41"/>
      <c r="M110" s="197"/>
      <c r="N110" s="198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213</v>
      </c>
      <c r="AU110" s="19" t="s">
        <v>80</v>
      </c>
    </row>
    <row r="111" spans="1:65" s="2" customFormat="1" ht="33" customHeight="1">
      <c r="A111" s="36"/>
      <c r="B111" s="37"/>
      <c r="C111" s="181" t="s">
        <v>236</v>
      </c>
      <c r="D111" s="181" t="s">
        <v>207</v>
      </c>
      <c r="E111" s="182" t="s">
        <v>321</v>
      </c>
      <c r="F111" s="183" t="s">
        <v>322</v>
      </c>
      <c r="G111" s="184" t="s">
        <v>286</v>
      </c>
      <c r="H111" s="185">
        <v>55</v>
      </c>
      <c r="I111" s="186"/>
      <c r="J111" s="187">
        <f>ROUND(I111*H111,2)</f>
        <v>0</v>
      </c>
      <c r="K111" s="183" t="s">
        <v>211</v>
      </c>
      <c r="L111" s="41"/>
      <c r="M111" s="188" t="s">
        <v>19</v>
      </c>
      <c r="N111" s="189" t="s">
        <v>39</v>
      </c>
      <c r="O111" s="66"/>
      <c r="P111" s="190">
        <f>O111*H111</f>
        <v>0</v>
      </c>
      <c r="Q111" s="190">
        <v>0</v>
      </c>
      <c r="R111" s="190">
        <f>Q111*H111</f>
        <v>0</v>
      </c>
      <c r="S111" s="190">
        <v>0</v>
      </c>
      <c r="T111" s="191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2" t="s">
        <v>252</v>
      </c>
      <c r="AT111" s="192" t="s">
        <v>207</v>
      </c>
      <c r="AU111" s="192" t="s">
        <v>80</v>
      </c>
      <c r="AY111" s="19" t="s">
        <v>204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19" t="s">
        <v>75</v>
      </c>
      <c r="BK111" s="193">
        <f>ROUND(I111*H111,2)</f>
        <v>0</v>
      </c>
      <c r="BL111" s="19" t="s">
        <v>252</v>
      </c>
      <c r="BM111" s="192" t="s">
        <v>890</v>
      </c>
    </row>
    <row r="112" spans="1:65" s="2" customFormat="1" ht="11.25">
      <c r="A112" s="36"/>
      <c r="B112" s="37"/>
      <c r="C112" s="38"/>
      <c r="D112" s="194" t="s">
        <v>213</v>
      </c>
      <c r="E112" s="38"/>
      <c r="F112" s="195" t="s">
        <v>324</v>
      </c>
      <c r="G112" s="38"/>
      <c r="H112" s="38"/>
      <c r="I112" s="196"/>
      <c r="J112" s="38"/>
      <c r="K112" s="38"/>
      <c r="L112" s="41"/>
      <c r="M112" s="197"/>
      <c r="N112" s="198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213</v>
      </c>
      <c r="AU112" s="19" t="s">
        <v>80</v>
      </c>
    </row>
    <row r="113" spans="1:65" s="2" customFormat="1" ht="21.75" customHeight="1">
      <c r="A113" s="36"/>
      <c r="B113" s="37"/>
      <c r="C113" s="181" t="s">
        <v>645</v>
      </c>
      <c r="D113" s="181" t="s">
        <v>207</v>
      </c>
      <c r="E113" s="182" t="s">
        <v>891</v>
      </c>
      <c r="F113" s="183" t="s">
        <v>892</v>
      </c>
      <c r="G113" s="184" t="s">
        <v>286</v>
      </c>
      <c r="H113" s="185">
        <v>55</v>
      </c>
      <c r="I113" s="186"/>
      <c r="J113" s="187">
        <f>ROUND(I113*H113,2)</f>
        <v>0</v>
      </c>
      <c r="K113" s="183" t="s">
        <v>211</v>
      </c>
      <c r="L113" s="41"/>
      <c r="M113" s="188" t="s">
        <v>19</v>
      </c>
      <c r="N113" s="189" t="s">
        <v>39</v>
      </c>
      <c r="O113" s="66"/>
      <c r="P113" s="190">
        <f>O113*H113</f>
        <v>0</v>
      </c>
      <c r="Q113" s="190">
        <v>6.9999999999999994E-5</v>
      </c>
      <c r="R113" s="190">
        <f>Q113*H113</f>
        <v>3.8499999999999997E-3</v>
      </c>
      <c r="S113" s="190">
        <v>0</v>
      </c>
      <c r="T113" s="191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2" t="s">
        <v>252</v>
      </c>
      <c r="AT113" s="192" t="s">
        <v>207</v>
      </c>
      <c r="AU113" s="192" t="s">
        <v>80</v>
      </c>
      <c r="AY113" s="19" t="s">
        <v>204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9" t="s">
        <v>75</v>
      </c>
      <c r="BK113" s="193">
        <f>ROUND(I113*H113,2)</f>
        <v>0</v>
      </c>
      <c r="BL113" s="19" t="s">
        <v>252</v>
      </c>
      <c r="BM113" s="192" t="s">
        <v>893</v>
      </c>
    </row>
    <row r="114" spans="1:65" s="2" customFormat="1" ht="11.25">
      <c r="A114" s="36"/>
      <c r="B114" s="37"/>
      <c r="C114" s="38"/>
      <c r="D114" s="194" t="s">
        <v>213</v>
      </c>
      <c r="E114" s="38"/>
      <c r="F114" s="195" t="s">
        <v>894</v>
      </c>
      <c r="G114" s="38"/>
      <c r="H114" s="38"/>
      <c r="I114" s="196"/>
      <c r="J114" s="38"/>
      <c r="K114" s="38"/>
      <c r="L114" s="41"/>
      <c r="M114" s="243"/>
      <c r="N114" s="244"/>
      <c r="O114" s="245"/>
      <c r="P114" s="245"/>
      <c r="Q114" s="245"/>
      <c r="R114" s="245"/>
      <c r="S114" s="245"/>
      <c r="T114" s="24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213</v>
      </c>
      <c r="AU114" s="19" t="s">
        <v>80</v>
      </c>
    </row>
    <row r="115" spans="1:65" s="2" customFormat="1" ht="6.95" customHeight="1">
      <c r="A115" s="36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1"/>
      <c r="M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</sheetData>
  <sheetProtection algorithmName="SHA-512" hashValue="OEKC7St7BNxRCIYf+mlUjqzEq86Z/PFBnIBXJIc7D/UpQuglO+QiAE9AhJKb2UURu144cU4QdoPiilOe5F3kDw==" saltValue="DUTS2i16gE2JXAJqYgcJYUcKdIYVFJ7KdqCqsj1egjYfwhJ6KcdL2xLib8AY3b3SrNjh8Sv9y2Ruk/IxLJYZag==" spinCount="100000" sheet="1" objects="1" scenarios="1" formatColumns="0" formatRows="0" autoFilter="0"/>
  <autoFilter ref="C87:K114" xr:uid="{00000000-0009-0000-0000-00000A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A00-000000000000}"/>
    <hyperlink ref="F95" r:id="rId2" xr:uid="{00000000-0004-0000-0A00-000001000000}"/>
    <hyperlink ref="F98" r:id="rId3" xr:uid="{00000000-0004-0000-0A00-000002000000}"/>
    <hyperlink ref="F101" r:id="rId4" xr:uid="{00000000-0004-0000-0A00-000003000000}"/>
    <hyperlink ref="F104" r:id="rId5" xr:uid="{00000000-0004-0000-0A00-000004000000}"/>
    <hyperlink ref="F108" r:id="rId6" xr:uid="{00000000-0004-0000-0A00-000005000000}"/>
    <hyperlink ref="F110" r:id="rId7" xr:uid="{00000000-0004-0000-0A00-000006000000}"/>
    <hyperlink ref="F112" r:id="rId8" xr:uid="{00000000-0004-0000-0A00-000007000000}"/>
    <hyperlink ref="F114" r:id="rId9" xr:uid="{00000000-0004-0000-0A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9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112</v>
      </c>
      <c r="AZ2" s="110" t="s">
        <v>895</v>
      </c>
      <c r="BA2" s="110" t="s">
        <v>896</v>
      </c>
      <c r="BB2" s="110" t="s">
        <v>210</v>
      </c>
      <c r="BC2" s="110" t="s">
        <v>897</v>
      </c>
      <c r="BD2" s="110" t="s">
        <v>80</v>
      </c>
    </row>
    <row r="3" spans="1:5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  <c r="AZ3" s="110" t="s">
        <v>898</v>
      </c>
      <c r="BA3" s="110" t="s">
        <v>899</v>
      </c>
      <c r="BB3" s="110" t="s">
        <v>210</v>
      </c>
      <c r="BC3" s="110" t="s">
        <v>900</v>
      </c>
      <c r="BD3" s="110" t="s">
        <v>80</v>
      </c>
    </row>
    <row r="4" spans="1:5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  <c r="AZ4" s="110" t="s">
        <v>901</v>
      </c>
      <c r="BA4" s="110" t="s">
        <v>902</v>
      </c>
      <c r="BB4" s="110" t="s">
        <v>210</v>
      </c>
      <c r="BC4" s="110" t="s">
        <v>903</v>
      </c>
      <c r="BD4" s="110" t="s">
        <v>80</v>
      </c>
    </row>
    <row r="5" spans="1:56" s="1" customFormat="1" ht="6.95" customHeight="1">
      <c r="B5" s="22"/>
      <c r="L5" s="22"/>
      <c r="AZ5" s="110" t="s">
        <v>904</v>
      </c>
      <c r="BA5" s="110" t="s">
        <v>905</v>
      </c>
      <c r="BB5" s="110" t="s">
        <v>210</v>
      </c>
      <c r="BC5" s="110" t="s">
        <v>906</v>
      </c>
      <c r="BD5" s="110" t="s">
        <v>80</v>
      </c>
    </row>
    <row r="6" spans="1:56" s="1" customFormat="1" ht="12" customHeight="1">
      <c r="B6" s="22"/>
      <c r="D6" s="115" t="s">
        <v>16</v>
      </c>
      <c r="L6" s="22"/>
      <c r="AZ6" s="110" t="s">
        <v>907</v>
      </c>
      <c r="BA6" s="110" t="s">
        <v>908</v>
      </c>
      <c r="BB6" s="110" t="s">
        <v>210</v>
      </c>
      <c r="BC6" s="110" t="s">
        <v>909</v>
      </c>
      <c r="BD6" s="110" t="s">
        <v>80</v>
      </c>
    </row>
    <row r="7" spans="1:5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  <c r="AZ7" s="110" t="s">
        <v>910</v>
      </c>
      <c r="BA7" s="110" t="s">
        <v>911</v>
      </c>
      <c r="BB7" s="110" t="s">
        <v>232</v>
      </c>
      <c r="BC7" s="110" t="s">
        <v>912</v>
      </c>
      <c r="BD7" s="110" t="s">
        <v>80</v>
      </c>
    </row>
    <row r="8" spans="1:56" s="1" customFormat="1" ht="12" customHeight="1">
      <c r="B8" s="22"/>
      <c r="D8" s="115" t="s">
        <v>171</v>
      </c>
      <c r="L8" s="22"/>
      <c r="AZ8" s="110" t="s">
        <v>913</v>
      </c>
      <c r="BA8" s="110" t="s">
        <v>914</v>
      </c>
      <c r="BB8" s="110" t="s">
        <v>232</v>
      </c>
      <c r="BC8" s="110" t="s">
        <v>915</v>
      </c>
      <c r="BD8" s="110" t="s">
        <v>80</v>
      </c>
    </row>
    <row r="9" spans="1:56" s="2" customFormat="1" ht="16.5" customHeight="1">
      <c r="A9" s="36"/>
      <c r="B9" s="41"/>
      <c r="C9" s="36"/>
      <c r="D9" s="36"/>
      <c r="E9" s="407" t="s">
        <v>916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10" t="s">
        <v>917</v>
      </c>
      <c r="BA9" s="110" t="s">
        <v>918</v>
      </c>
      <c r="BB9" s="110" t="s">
        <v>232</v>
      </c>
      <c r="BC9" s="110" t="s">
        <v>919</v>
      </c>
      <c r="BD9" s="110" t="s">
        <v>80</v>
      </c>
    </row>
    <row r="10" spans="1:5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10" t="s">
        <v>152</v>
      </c>
      <c r="BA10" s="110" t="s">
        <v>153</v>
      </c>
      <c r="BB10" s="110" t="s">
        <v>210</v>
      </c>
      <c r="BC10" s="110" t="s">
        <v>920</v>
      </c>
      <c r="BD10" s="110" t="s">
        <v>80</v>
      </c>
    </row>
    <row r="11" spans="1:56" s="2" customFormat="1" ht="16.5" customHeight="1">
      <c r="A11" s="36"/>
      <c r="B11" s="41"/>
      <c r="C11" s="36"/>
      <c r="D11" s="36"/>
      <c r="E11" s="410" t="s">
        <v>921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10" t="s">
        <v>155</v>
      </c>
      <c r="BA11" s="110" t="s">
        <v>156</v>
      </c>
      <c r="BB11" s="110" t="s">
        <v>210</v>
      </c>
      <c r="BC11" s="110" t="s">
        <v>157</v>
      </c>
      <c r="BD11" s="110" t="s">
        <v>80</v>
      </c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110" t="s">
        <v>159</v>
      </c>
      <c r="BA12" s="110" t="s">
        <v>922</v>
      </c>
      <c r="BB12" s="110" t="s">
        <v>210</v>
      </c>
      <c r="BC12" s="110" t="s">
        <v>161</v>
      </c>
      <c r="BD12" s="110" t="s">
        <v>80</v>
      </c>
    </row>
    <row r="13" spans="1:5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110" t="s">
        <v>162</v>
      </c>
      <c r="BA13" s="110" t="s">
        <v>163</v>
      </c>
      <c r="BB13" s="110" t="s">
        <v>210</v>
      </c>
      <c r="BC13" s="110" t="s">
        <v>923</v>
      </c>
      <c r="BD13" s="110" t="s">
        <v>80</v>
      </c>
    </row>
    <row r="14" spans="1:56" s="2" customFormat="1" ht="12" customHeight="1">
      <c r="A14" s="36"/>
      <c r="B14" s="41"/>
      <c r="C14" s="36"/>
      <c r="D14" s="115" t="s">
        <v>21</v>
      </c>
      <c r="E14" s="36"/>
      <c r="F14" s="105" t="s">
        <v>22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110" t="s">
        <v>165</v>
      </c>
      <c r="BA14" s="110" t="s">
        <v>166</v>
      </c>
      <c r="BB14" s="110" t="s">
        <v>210</v>
      </c>
      <c r="BC14" s="110" t="s">
        <v>167</v>
      </c>
      <c r="BD14" s="110" t="s">
        <v>80</v>
      </c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Z15" s="110" t="s">
        <v>168</v>
      </c>
      <c r="BA15" s="110" t="s">
        <v>169</v>
      </c>
      <c r="BB15" s="110" t="s">
        <v>210</v>
      </c>
      <c r="BC15" s="110" t="s">
        <v>170</v>
      </c>
      <c r="BD15" s="110" t="s">
        <v>80</v>
      </c>
    </row>
    <row r="16" spans="1:5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Z16" s="110" t="s">
        <v>924</v>
      </c>
      <c r="BA16" s="110" t="s">
        <v>925</v>
      </c>
      <c r="BB16" s="110" t="s">
        <v>210</v>
      </c>
      <c r="BC16" s="110" t="s">
        <v>926</v>
      </c>
      <c r="BD16" s="110" t="s">
        <v>80</v>
      </c>
    </row>
    <row r="17" spans="1:31" s="2" customFormat="1" ht="18" customHeight="1">
      <c r="A17" s="36"/>
      <c r="B17" s="41"/>
      <c r="C17" s="36"/>
      <c r="D17" s="36"/>
      <c r="E17" s="105" t="s">
        <v>22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22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ROUND(J88,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ROUND((SUM(BE88:BE196)),  2)</f>
        <v>0</v>
      </c>
      <c r="G35" s="36"/>
      <c r="H35" s="36"/>
      <c r="I35" s="127">
        <v>0.21</v>
      </c>
      <c r="J35" s="126">
        <f>ROUND(((SUM(BE88:BE196))*I35),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ROUND((SUM(BF88:BF196)),  2)</f>
        <v>0</v>
      </c>
      <c r="G36" s="36"/>
      <c r="H36" s="36"/>
      <c r="I36" s="127">
        <v>0.15</v>
      </c>
      <c r="J36" s="126">
        <f>ROUND(((SUM(BF88:BF196))*I36),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ROUND((SUM(BG88:BG196)),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ROUND((SUM(BH88:BH196)),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ROUND((SUM(BI88:BI196)),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916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25.1 - URS - Oprava osvětlení zast. Vlaské - zemní práce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J88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185</v>
      </c>
      <c r="E64" s="146"/>
      <c r="F64" s="146"/>
      <c r="G64" s="146"/>
      <c r="H64" s="146"/>
      <c r="I64" s="146"/>
      <c r="J64" s="147">
        <f>J155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186</v>
      </c>
      <c r="E65" s="151"/>
      <c r="F65" s="151"/>
      <c r="G65" s="151"/>
      <c r="H65" s="151"/>
      <c r="I65" s="151"/>
      <c r="J65" s="152">
        <f>J156</f>
        <v>0</v>
      </c>
      <c r="K65" s="99"/>
      <c r="L65" s="153"/>
    </row>
    <row r="66" spans="1:31" s="10" customFormat="1" ht="19.899999999999999" customHeight="1">
      <c r="B66" s="149"/>
      <c r="C66" s="99"/>
      <c r="D66" s="150" t="s">
        <v>187</v>
      </c>
      <c r="E66" s="151"/>
      <c r="F66" s="151"/>
      <c r="G66" s="151"/>
      <c r="H66" s="151"/>
      <c r="I66" s="151"/>
      <c r="J66" s="152">
        <f>J160</f>
        <v>0</v>
      </c>
      <c r="K66" s="99"/>
      <c r="L66" s="153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189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414" t="str">
        <f>E7</f>
        <v>Oprava osvětlení zast. na trati Litovel předměstí - Kostelec na Hané</v>
      </c>
      <c r="F76" s="415"/>
      <c r="G76" s="415"/>
      <c r="H76" s="415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1" customFormat="1" ht="12" customHeight="1">
      <c r="B77" s="23"/>
      <c r="C77" s="31" t="s">
        <v>171</v>
      </c>
      <c r="D77" s="24"/>
      <c r="E77" s="24"/>
      <c r="F77" s="24"/>
      <c r="G77" s="24"/>
      <c r="H77" s="24"/>
      <c r="I77" s="24"/>
      <c r="J77" s="24"/>
      <c r="K77" s="24"/>
      <c r="L77" s="22"/>
    </row>
    <row r="78" spans="1:31" s="2" customFormat="1" ht="16.5" customHeight="1">
      <c r="A78" s="36"/>
      <c r="B78" s="37"/>
      <c r="C78" s="38"/>
      <c r="D78" s="38"/>
      <c r="E78" s="414" t="s">
        <v>916</v>
      </c>
      <c r="F78" s="416"/>
      <c r="G78" s="416"/>
      <c r="H78" s="416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173</v>
      </c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70" t="str">
        <f>E11</f>
        <v>25.1 - URS - Oprava osvětlení zast. Vlaské - zemní práce</v>
      </c>
      <c r="F80" s="416"/>
      <c r="G80" s="416"/>
      <c r="H80" s="416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</v>
      </c>
      <c r="D82" s="38"/>
      <c r="E82" s="38"/>
      <c r="F82" s="29" t="str">
        <f>F14</f>
        <v xml:space="preserve"> </v>
      </c>
      <c r="G82" s="38"/>
      <c r="H82" s="38"/>
      <c r="I82" s="31" t="s">
        <v>23</v>
      </c>
      <c r="J82" s="61">
        <f>IF(J14="","",J14)</f>
        <v>0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24</v>
      </c>
      <c r="D84" s="38"/>
      <c r="E84" s="38"/>
      <c r="F84" s="29" t="str">
        <f>E17</f>
        <v xml:space="preserve"> </v>
      </c>
      <c r="G84" s="38"/>
      <c r="H84" s="38"/>
      <c r="I84" s="31" t="s">
        <v>29</v>
      </c>
      <c r="J84" s="34" t="str">
        <f>E23</f>
        <v xml:space="preserve"> </v>
      </c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27</v>
      </c>
      <c r="D85" s="38"/>
      <c r="E85" s="38"/>
      <c r="F85" s="29" t="str">
        <f>IF(E20="","",E20)</f>
        <v>Vyplň údaj</v>
      </c>
      <c r="G85" s="38"/>
      <c r="H85" s="38"/>
      <c r="I85" s="31" t="s">
        <v>31</v>
      </c>
      <c r="J85" s="34" t="str">
        <f>E26</f>
        <v xml:space="preserve"> </v>
      </c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54"/>
      <c r="B87" s="155"/>
      <c r="C87" s="156" t="s">
        <v>190</v>
      </c>
      <c r="D87" s="157" t="s">
        <v>53</v>
      </c>
      <c r="E87" s="157" t="s">
        <v>49</v>
      </c>
      <c r="F87" s="157" t="s">
        <v>50</v>
      </c>
      <c r="G87" s="157" t="s">
        <v>191</v>
      </c>
      <c r="H87" s="157" t="s">
        <v>192</v>
      </c>
      <c r="I87" s="157" t="s">
        <v>193</v>
      </c>
      <c r="J87" s="157" t="s">
        <v>180</v>
      </c>
      <c r="K87" s="158" t="s">
        <v>194</v>
      </c>
      <c r="L87" s="159"/>
      <c r="M87" s="70" t="s">
        <v>19</v>
      </c>
      <c r="N87" s="71" t="s">
        <v>38</v>
      </c>
      <c r="O87" s="71" t="s">
        <v>195</v>
      </c>
      <c r="P87" s="71" t="s">
        <v>196</v>
      </c>
      <c r="Q87" s="71" t="s">
        <v>197</v>
      </c>
      <c r="R87" s="71" t="s">
        <v>198</v>
      </c>
      <c r="S87" s="71" t="s">
        <v>199</v>
      </c>
      <c r="T87" s="72" t="s">
        <v>200</v>
      </c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</row>
    <row r="88" spans="1:65" s="2" customFormat="1" ht="22.9" customHeight="1">
      <c r="A88" s="36"/>
      <c r="B88" s="37"/>
      <c r="C88" s="77" t="s">
        <v>201</v>
      </c>
      <c r="D88" s="38"/>
      <c r="E88" s="38"/>
      <c r="F88" s="38"/>
      <c r="G88" s="38"/>
      <c r="H88" s="38"/>
      <c r="I88" s="38"/>
      <c r="J88" s="160">
        <f>BK88</f>
        <v>0</v>
      </c>
      <c r="K88" s="38"/>
      <c r="L88" s="41"/>
      <c r="M88" s="73"/>
      <c r="N88" s="161"/>
      <c r="O88" s="74"/>
      <c r="P88" s="162">
        <f>P89+SUM(P90:P155)</f>
        <v>0</v>
      </c>
      <c r="Q88" s="74"/>
      <c r="R88" s="162">
        <f>R89+SUM(R90:R155)</f>
        <v>10.55558164</v>
      </c>
      <c r="S88" s="74"/>
      <c r="T88" s="163">
        <f>T89+SUM(T90:T155)</f>
        <v>1E-3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67</v>
      </c>
      <c r="AU88" s="19" t="s">
        <v>181</v>
      </c>
      <c r="BK88" s="164">
        <f>BK89+SUM(BK90:BK155)</f>
        <v>0</v>
      </c>
    </row>
    <row r="89" spans="1:65" s="2" customFormat="1" ht="21.75" customHeight="1">
      <c r="A89" s="36"/>
      <c r="B89" s="37"/>
      <c r="C89" s="181" t="s">
        <v>245</v>
      </c>
      <c r="D89" s="181" t="s">
        <v>207</v>
      </c>
      <c r="E89" s="182" t="s">
        <v>208</v>
      </c>
      <c r="F89" s="183" t="s">
        <v>209</v>
      </c>
      <c r="G89" s="184" t="s">
        <v>210</v>
      </c>
      <c r="H89" s="185">
        <v>0.66900000000000004</v>
      </c>
      <c r="I89" s="186"/>
      <c r="J89" s="187">
        <f>ROUND(I89*H89,2)</f>
        <v>0</v>
      </c>
      <c r="K89" s="183" t="s">
        <v>211</v>
      </c>
      <c r="L89" s="41"/>
      <c r="M89" s="188" t="s">
        <v>19</v>
      </c>
      <c r="N89" s="189" t="s">
        <v>39</v>
      </c>
      <c r="O89" s="66"/>
      <c r="P89" s="190">
        <f>O89*H89</f>
        <v>0</v>
      </c>
      <c r="Q89" s="190">
        <v>2.16</v>
      </c>
      <c r="R89" s="190">
        <f>Q89*H89</f>
        <v>1.4450400000000001</v>
      </c>
      <c r="S89" s="190">
        <v>0</v>
      </c>
      <c r="T89" s="191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2" t="s">
        <v>206</v>
      </c>
      <c r="AT89" s="192" t="s">
        <v>207</v>
      </c>
      <c r="AU89" s="192" t="s">
        <v>68</v>
      </c>
      <c r="AY89" s="19" t="s">
        <v>204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19" t="s">
        <v>75</v>
      </c>
      <c r="BK89" s="193">
        <f>ROUND(I89*H89,2)</f>
        <v>0</v>
      </c>
      <c r="BL89" s="19" t="s">
        <v>206</v>
      </c>
      <c r="BM89" s="192" t="s">
        <v>927</v>
      </c>
    </row>
    <row r="90" spans="1:65" s="2" customFormat="1" ht="11.25">
      <c r="A90" s="36"/>
      <c r="B90" s="37"/>
      <c r="C90" s="38"/>
      <c r="D90" s="194" t="s">
        <v>213</v>
      </c>
      <c r="E90" s="38"/>
      <c r="F90" s="195" t="s">
        <v>214</v>
      </c>
      <c r="G90" s="38"/>
      <c r="H90" s="38"/>
      <c r="I90" s="196"/>
      <c r="J90" s="38"/>
      <c r="K90" s="38"/>
      <c r="L90" s="41"/>
      <c r="M90" s="197"/>
      <c r="N90" s="198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213</v>
      </c>
      <c r="AU90" s="19" t="s">
        <v>68</v>
      </c>
    </row>
    <row r="91" spans="1:65" s="13" customFormat="1" ht="11.25">
      <c r="B91" s="199"/>
      <c r="C91" s="200"/>
      <c r="D91" s="201" t="s">
        <v>215</v>
      </c>
      <c r="E91" s="202" t="s">
        <v>19</v>
      </c>
      <c r="F91" s="203" t="s">
        <v>928</v>
      </c>
      <c r="G91" s="200"/>
      <c r="H91" s="204">
        <v>0.17399999999999999</v>
      </c>
      <c r="I91" s="205"/>
      <c r="J91" s="200"/>
      <c r="K91" s="200"/>
      <c r="L91" s="206"/>
      <c r="M91" s="207"/>
      <c r="N91" s="208"/>
      <c r="O91" s="208"/>
      <c r="P91" s="208"/>
      <c r="Q91" s="208"/>
      <c r="R91" s="208"/>
      <c r="S91" s="208"/>
      <c r="T91" s="209"/>
      <c r="AT91" s="210" t="s">
        <v>215</v>
      </c>
      <c r="AU91" s="210" t="s">
        <v>68</v>
      </c>
      <c r="AV91" s="13" t="s">
        <v>80</v>
      </c>
      <c r="AW91" s="13" t="s">
        <v>30</v>
      </c>
      <c r="AX91" s="13" t="s">
        <v>68</v>
      </c>
      <c r="AY91" s="210" t="s">
        <v>204</v>
      </c>
    </row>
    <row r="92" spans="1:65" s="13" customFormat="1" ht="11.25">
      <c r="B92" s="199"/>
      <c r="C92" s="200"/>
      <c r="D92" s="201" t="s">
        <v>215</v>
      </c>
      <c r="E92" s="202" t="s">
        <v>19</v>
      </c>
      <c r="F92" s="203" t="s">
        <v>929</v>
      </c>
      <c r="G92" s="200"/>
      <c r="H92" s="204">
        <v>0.495</v>
      </c>
      <c r="I92" s="205"/>
      <c r="J92" s="200"/>
      <c r="K92" s="200"/>
      <c r="L92" s="206"/>
      <c r="M92" s="207"/>
      <c r="N92" s="208"/>
      <c r="O92" s="208"/>
      <c r="P92" s="208"/>
      <c r="Q92" s="208"/>
      <c r="R92" s="208"/>
      <c r="S92" s="208"/>
      <c r="T92" s="209"/>
      <c r="AT92" s="210" t="s">
        <v>215</v>
      </c>
      <c r="AU92" s="210" t="s">
        <v>68</v>
      </c>
      <c r="AV92" s="13" t="s">
        <v>80</v>
      </c>
      <c r="AW92" s="13" t="s">
        <v>30</v>
      </c>
      <c r="AX92" s="13" t="s">
        <v>68</v>
      </c>
      <c r="AY92" s="210" t="s">
        <v>204</v>
      </c>
    </row>
    <row r="93" spans="1:65" s="13" customFormat="1" ht="11.25">
      <c r="B93" s="199"/>
      <c r="C93" s="200"/>
      <c r="D93" s="201" t="s">
        <v>215</v>
      </c>
      <c r="E93" s="202" t="s">
        <v>19</v>
      </c>
      <c r="F93" s="203" t="s">
        <v>930</v>
      </c>
      <c r="G93" s="200"/>
      <c r="H93" s="204">
        <v>0</v>
      </c>
      <c r="I93" s="205"/>
      <c r="J93" s="200"/>
      <c r="K93" s="200"/>
      <c r="L93" s="206"/>
      <c r="M93" s="207"/>
      <c r="N93" s="208"/>
      <c r="O93" s="208"/>
      <c r="P93" s="208"/>
      <c r="Q93" s="208"/>
      <c r="R93" s="208"/>
      <c r="S93" s="208"/>
      <c r="T93" s="209"/>
      <c r="AT93" s="210" t="s">
        <v>215</v>
      </c>
      <c r="AU93" s="210" t="s">
        <v>68</v>
      </c>
      <c r="AV93" s="13" t="s">
        <v>80</v>
      </c>
      <c r="AW93" s="13" t="s">
        <v>30</v>
      </c>
      <c r="AX93" s="13" t="s">
        <v>68</v>
      </c>
      <c r="AY93" s="210" t="s">
        <v>204</v>
      </c>
    </row>
    <row r="94" spans="1:65" s="14" customFormat="1" ht="11.25">
      <c r="B94" s="211"/>
      <c r="C94" s="212"/>
      <c r="D94" s="201" t="s">
        <v>215</v>
      </c>
      <c r="E94" s="213" t="s">
        <v>19</v>
      </c>
      <c r="F94" s="214" t="s">
        <v>217</v>
      </c>
      <c r="G94" s="212"/>
      <c r="H94" s="215">
        <v>0.66900000000000004</v>
      </c>
      <c r="I94" s="216"/>
      <c r="J94" s="212"/>
      <c r="K94" s="212"/>
      <c r="L94" s="217"/>
      <c r="M94" s="218"/>
      <c r="N94" s="219"/>
      <c r="O94" s="219"/>
      <c r="P94" s="219"/>
      <c r="Q94" s="219"/>
      <c r="R94" s="219"/>
      <c r="S94" s="219"/>
      <c r="T94" s="220"/>
      <c r="AT94" s="221" t="s">
        <v>215</v>
      </c>
      <c r="AU94" s="221" t="s">
        <v>68</v>
      </c>
      <c r="AV94" s="14" t="s">
        <v>206</v>
      </c>
      <c r="AW94" s="14" t="s">
        <v>30</v>
      </c>
      <c r="AX94" s="14" t="s">
        <v>75</v>
      </c>
      <c r="AY94" s="221" t="s">
        <v>204</v>
      </c>
    </row>
    <row r="95" spans="1:65" s="15" customFormat="1" ht="11.25">
      <c r="B95" s="232"/>
      <c r="C95" s="233"/>
      <c r="D95" s="201" t="s">
        <v>215</v>
      </c>
      <c r="E95" s="234" t="s">
        <v>19</v>
      </c>
      <c r="F95" s="235" t="s">
        <v>931</v>
      </c>
      <c r="G95" s="233"/>
      <c r="H95" s="234" t="s">
        <v>19</v>
      </c>
      <c r="I95" s="236"/>
      <c r="J95" s="233"/>
      <c r="K95" s="233"/>
      <c r="L95" s="237"/>
      <c r="M95" s="238"/>
      <c r="N95" s="239"/>
      <c r="O95" s="239"/>
      <c r="P95" s="239"/>
      <c r="Q95" s="239"/>
      <c r="R95" s="239"/>
      <c r="S95" s="239"/>
      <c r="T95" s="240"/>
      <c r="AT95" s="241" t="s">
        <v>215</v>
      </c>
      <c r="AU95" s="241" t="s">
        <v>68</v>
      </c>
      <c r="AV95" s="15" t="s">
        <v>75</v>
      </c>
      <c r="AW95" s="15" t="s">
        <v>30</v>
      </c>
      <c r="AX95" s="15" t="s">
        <v>68</v>
      </c>
      <c r="AY95" s="241" t="s">
        <v>204</v>
      </c>
    </row>
    <row r="96" spans="1:65" s="13" customFormat="1" ht="11.25">
      <c r="B96" s="199"/>
      <c r="C96" s="200"/>
      <c r="D96" s="201" t="s">
        <v>215</v>
      </c>
      <c r="E96" s="202" t="s">
        <v>924</v>
      </c>
      <c r="F96" s="203" t="s">
        <v>932</v>
      </c>
      <c r="G96" s="200"/>
      <c r="H96" s="204">
        <v>0.124</v>
      </c>
      <c r="I96" s="205"/>
      <c r="J96" s="200"/>
      <c r="K96" s="200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215</v>
      </c>
      <c r="AU96" s="210" t="s">
        <v>68</v>
      </c>
      <c r="AV96" s="13" t="s">
        <v>80</v>
      </c>
      <c r="AW96" s="13" t="s">
        <v>30</v>
      </c>
      <c r="AX96" s="13" t="s">
        <v>68</v>
      </c>
      <c r="AY96" s="210" t="s">
        <v>204</v>
      </c>
    </row>
    <row r="97" spans="1:65" s="15" customFormat="1" ht="11.25">
      <c r="B97" s="232"/>
      <c r="C97" s="233"/>
      <c r="D97" s="201" t="s">
        <v>215</v>
      </c>
      <c r="E97" s="234" t="s">
        <v>19</v>
      </c>
      <c r="F97" s="235" t="s">
        <v>933</v>
      </c>
      <c r="G97" s="233"/>
      <c r="H97" s="234" t="s">
        <v>19</v>
      </c>
      <c r="I97" s="236"/>
      <c r="J97" s="233"/>
      <c r="K97" s="233"/>
      <c r="L97" s="237"/>
      <c r="M97" s="238"/>
      <c r="N97" s="239"/>
      <c r="O97" s="239"/>
      <c r="P97" s="239"/>
      <c r="Q97" s="239"/>
      <c r="R97" s="239"/>
      <c r="S97" s="239"/>
      <c r="T97" s="240"/>
      <c r="AT97" s="241" t="s">
        <v>215</v>
      </c>
      <c r="AU97" s="241" t="s">
        <v>68</v>
      </c>
      <c r="AV97" s="15" t="s">
        <v>75</v>
      </c>
      <c r="AW97" s="15" t="s">
        <v>30</v>
      </c>
      <c r="AX97" s="15" t="s">
        <v>68</v>
      </c>
      <c r="AY97" s="241" t="s">
        <v>204</v>
      </c>
    </row>
    <row r="98" spans="1:65" s="13" customFormat="1" ht="11.25">
      <c r="B98" s="199"/>
      <c r="C98" s="200"/>
      <c r="D98" s="201" t="s">
        <v>215</v>
      </c>
      <c r="E98" s="202" t="s">
        <v>895</v>
      </c>
      <c r="F98" s="203" t="s">
        <v>934</v>
      </c>
      <c r="G98" s="200"/>
      <c r="H98" s="204">
        <v>0.16500000000000001</v>
      </c>
      <c r="I98" s="205"/>
      <c r="J98" s="200"/>
      <c r="K98" s="200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215</v>
      </c>
      <c r="AU98" s="210" t="s">
        <v>68</v>
      </c>
      <c r="AV98" s="13" t="s">
        <v>80</v>
      </c>
      <c r="AW98" s="13" t="s">
        <v>30</v>
      </c>
      <c r="AX98" s="13" t="s">
        <v>68</v>
      </c>
      <c r="AY98" s="210" t="s">
        <v>204</v>
      </c>
    </row>
    <row r="99" spans="1:65" s="15" customFormat="1" ht="11.25">
      <c r="B99" s="232"/>
      <c r="C99" s="233"/>
      <c r="D99" s="201" t="s">
        <v>215</v>
      </c>
      <c r="E99" s="234" t="s">
        <v>19</v>
      </c>
      <c r="F99" s="235" t="s">
        <v>935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215</v>
      </c>
      <c r="AU99" s="241" t="s">
        <v>68</v>
      </c>
      <c r="AV99" s="15" t="s">
        <v>75</v>
      </c>
      <c r="AW99" s="15" t="s">
        <v>30</v>
      </c>
      <c r="AX99" s="15" t="s">
        <v>68</v>
      </c>
      <c r="AY99" s="241" t="s">
        <v>204</v>
      </c>
    </row>
    <row r="100" spans="1:65" s="13" customFormat="1" ht="11.25">
      <c r="B100" s="199"/>
      <c r="C100" s="200"/>
      <c r="D100" s="201" t="s">
        <v>215</v>
      </c>
      <c r="E100" s="202" t="s">
        <v>898</v>
      </c>
      <c r="F100" s="203" t="s">
        <v>936</v>
      </c>
      <c r="G100" s="200"/>
      <c r="H100" s="204">
        <v>0.23799999999999999</v>
      </c>
      <c r="I100" s="205"/>
      <c r="J100" s="200"/>
      <c r="K100" s="200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215</v>
      </c>
      <c r="AU100" s="210" t="s">
        <v>68</v>
      </c>
      <c r="AV100" s="13" t="s">
        <v>80</v>
      </c>
      <c r="AW100" s="13" t="s">
        <v>30</v>
      </c>
      <c r="AX100" s="13" t="s">
        <v>68</v>
      </c>
      <c r="AY100" s="210" t="s">
        <v>204</v>
      </c>
    </row>
    <row r="101" spans="1:65" s="2" customFormat="1" ht="21.75" customHeight="1">
      <c r="A101" s="36"/>
      <c r="B101" s="37"/>
      <c r="C101" s="181" t="s">
        <v>206</v>
      </c>
      <c r="D101" s="181" t="s">
        <v>207</v>
      </c>
      <c r="E101" s="182" t="s">
        <v>219</v>
      </c>
      <c r="F101" s="183" t="s">
        <v>220</v>
      </c>
      <c r="G101" s="184" t="s">
        <v>210</v>
      </c>
      <c r="H101" s="185">
        <v>0.66900000000000004</v>
      </c>
      <c r="I101" s="186"/>
      <c r="J101" s="187">
        <f>ROUND(I101*H101,2)</f>
        <v>0</v>
      </c>
      <c r="K101" s="183" t="s">
        <v>211</v>
      </c>
      <c r="L101" s="41"/>
      <c r="M101" s="188" t="s">
        <v>19</v>
      </c>
      <c r="N101" s="189" t="s">
        <v>39</v>
      </c>
      <c r="O101" s="66"/>
      <c r="P101" s="190">
        <f>O101*H101</f>
        <v>0</v>
      </c>
      <c r="Q101" s="190">
        <v>1.98</v>
      </c>
      <c r="R101" s="190">
        <f>Q101*H101</f>
        <v>1.3246200000000001</v>
      </c>
      <c r="S101" s="190">
        <v>0</v>
      </c>
      <c r="T101" s="191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2" t="s">
        <v>206</v>
      </c>
      <c r="AT101" s="192" t="s">
        <v>207</v>
      </c>
      <c r="AU101" s="192" t="s">
        <v>68</v>
      </c>
      <c r="AY101" s="19" t="s">
        <v>204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9" t="s">
        <v>75</v>
      </c>
      <c r="BK101" s="193">
        <f>ROUND(I101*H101,2)</f>
        <v>0</v>
      </c>
      <c r="BL101" s="19" t="s">
        <v>206</v>
      </c>
      <c r="BM101" s="192" t="s">
        <v>937</v>
      </c>
    </row>
    <row r="102" spans="1:65" s="2" customFormat="1" ht="11.25">
      <c r="A102" s="36"/>
      <c r="B102" s="37"/>
      <c r="C102" s="38"/>
      <c r="D102" s="194" t="s">
        <v>213</v>
      </c>
      <c r="E102" s="38"/>
      <c r="F102" s="195" t="s">
        <v>222</v>
      </c>
      <c r="G102" s="38"/>
      <c r="H102" s="38"/>
      <c r="I102" s="196"/>
      <c r="J102" s="38"/>
      <c r="K102" s="38"/>
      <c r="L102" s="41"/>
      <c r="M102" s="197"/>
      <c r="N102" s="198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213</v>
      </c>
      <c r="AU102" s="19" t="s">
        <v>68</v>
      </c>
    </row>
    <row r="103" spans="1:65" s="13" customFormat="1" ht="11.25">
      <c r="B103" s="199"/>
      <c r="C103" s="200"/>
      <c r="D103" s="201" t="s">
        <v>215</v>
      </c>
      <c r="E103" s="202" t="s">
        <v>19</v>
      </c>
      <c r="F103" s="203" t="s">
        <v>928</v>
      </c>
      <c r="G103" s="200"/>
      <c r="H103" s="204">
        <v>0.17399999999999999</v>
      </c>
      <c r="I103" s="205"/>
      <c r="J103" s="200"/>
      <c r="K103" s="200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215</v>
      </c>
      <c r="AU103" s="210" t="s">
        <v>68</v>
      </c>
      <c r="AV103" s="13" t="s">
        <v>80</v>
      </c>
      <c r="AW103" s="13" t="s">
        <v>30</v>
      </c>
      <c r="AX103" s="13" t="s">
        <v>68</v>
      </c>
      <c r="AY103" s="210" t="s">
        <v>204</v>
      </c>
    </row>
    <row r="104" spans="1:65" s="13" customFormat="1" ht="11.25">
      <c r="B104" s="199"/>
      <c r="C104" s="200"/>
      <c r="D104" s="201" t="s">
        <v>215</v>
      </c>
      <c r="E104" s="202" t="s">
        <v>19</v>
      </c>
      <c r="F104" s="203" t="s">
        <v>929</v>
      </c>
      <c r="G104" s="200"/>
      <c r="H104" s="204">
        <v>0.495</v>
      </c>
      <c r="I104" s="205"/>
      <c r="J104" s="200"/>
      <c r="K104" s="200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215</v>
      </c>
      <c r="AU104" s="210" t="s">
        <v>68</v>
      </c>
      <c r="AV104" s="13" t="s">
        <v>80</v>
      </c>
      <c r="AW104" s="13" t="s">
        <v>30</v>
      </c>
      <c r="AX104" s="13" t="s">
        <v>68</v>
      </c>
      <c r="AY104" s="210" t="s">
        <v>204</v>
      </c>
    </row>
    <row r="105" spans="1:65" s="13" customFormat="1" ht="11.25">
      <c r="B105" s="199"/>
      <c r="C105" s="200"/>
      <c r="D105" s="201" t="s">
        <v>215</v>
      </c>
      <c r="E105" s="202" t="s">
        <v>19</v>
      </c>
      <c r="F105" s="203" t="s">
        <v>930</v>
      </c>
      <c r="G105" s="200"/>
      <c r="H105" s="204">
        <v>0</v>
      </c>
      <c r="I105" s="205"/>
      <c r="J105" s="200"/>
      <c r="K105" s="200"/>
      <c r="L105" s="206"/>
      <c r="M105" s="207"/>
      <c r="N105" s="208"/>
      <c r="O105" s="208"/>
      <c r="P105" s="208"/>
      <c r="Q105" s="208"/>
      <c r="R105" s="208"/>
      <c r="S105" s="208"/>
      <c r="T105" s="209"/>
      <c r="AT105" s="210" t="s">
        <v>215</v>
      </c>
      <c r="AU105" s="210" t="s">
        <v>68</v>
      </c>
      <c r="AV105" s="13" t="s">
        <v>80</v>
      </c>
      <c r="AW105" s="13" t="s">
        <v>30</v>
      </c>
      <c r="AX105" s="13" t="s">
        <v>68</v>
      </c>
      <c r="AY105" s="210" t="s">
        <v>204</v>
      </c>
    </row>
    <row r="106" spans="1:65" s="14" customFormat="1" ht="11.25">
      <c r="B106" s="211"/>
      <c r="C106" s="212"/>
      <c r="D106" s="201" t="s">
        <v>215</v>
      </c>
      <c r="E106" s="213" t="s">
        <v>19</v>
      </c>
      <c r="F106" s="214" t="s">
        <v>217</v>
      </c>
      <c r="G106" s="212"/>
      <c r="H106" s="215">
        <v>0.66900000000000004</v>
      </c>
      <c r="I106" s="216"/>
      <c r="J106" s="212"/>
      <c r="K106" s="212"/>
      <c r="L106" s="217"/>
      <c r="M106" s="218"/>
      <c r="N106" s="219"/>
      <c r="O106" s="219"/>
      <c r="P106" s="219"/>
      <c r="Q106" s="219"/>
      <c r="R106" s="219"/>
      <c r="S106" s="219"/>
      <c r="T106" s="220"/>
      <c r="AT106" s="221" t="s">
        <v>215</v>
      </c>
      <c r="AU106" s="221" t="s">
        <v>68</v>
      </c>
      <c r="AV106" s="14" t="s">
        <v>206</v>
      </c>
      <c r="AW106" s="14" t="s">
        <v>30</v>
      </c>
      <c r="AX106" s="14" t="s">
        <v>75</v>
      </c>
      <c r="AY106" s="221" t="s">
        <v>204</v>
      </c>
    </row>
    <row r="107" spans="1:65" s="15" customFormat="1" ht="11.25">
      <c r="B107" s="232"/>
      <c r="C107" s="233"/>
      <c r="D107" s="201" t="s">
        <v>215</v>
      </c>
      <c r="E107" s="234" t="s">
        <v>19</v>
      </c>
      <c r="F107" s="235" t="s">
        <v>931</v>
      </c>
      <c r="G107" s="233"/>
      <c r="H107" s="234" t="s">
        <v>19</v>
      </c>
      <c r="I107" s="236"/>
      <c r="J107" s="233"/>
      <c r="K107" s="233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215</v>
      </c>
      <c r="AU107" s="241" t="s">
        <v>68</v>
      </c>
      <c r="AV107" s="15" t="s">
        <v>75</v>
      </c>
      <c r="AW107" s="15" t="s">
        <v>30</v>
      </c>
      <c r="AX107" s="15" t="s">
        <v>68</v>
      </c>
      <c r="AY107" s="241" t="s">
        <v>204</v>
      </c>
    </row>
    <row r="108" spans="1:65" s="13" customFormat="1" ht="11.25">
      <c r="B108" s="199"/>
      <c r="C108" s="200"/>
      <c r="D108" s="201" t="s">
        <v>215</v>
      </c>
      <c r="E108" s="202" t="s">
        <v>19</v>
      </c>
      <c r="F108" s="203" t="s">
        <v>932</v>
      </c>
      <c r="G108" s="200"/>
      <c r="H108" s="204">
        <v>0.124</v>
      </c>
      <c r="I108" s="205"/>
      <c r="J108" s="200"/>
      <c r="K108" s="200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215</v>
      </c>
      <c r="AU108" s="210" t="s">
        <v>68</v>
      </c>
      <c r="AV108" s="13" t="s">
        <v>80</v>
      </c>
      <c r="AW108" s="13" t="s">
        <v>30</v>
      </c>
      <c r="AX108" s="13" t="s">
        <v>68</v>
      </c>
      <c r="AY108" s="210" t="s">
        <v>204</v>
      </c>
    </row>
    <row r="109" spans="1:65" s="15" customFormat="1" ht="11.25">
      <c r="B109" s="232"/>
      <c r="C109" s="233"/>
      <c r="D109" s="201" t="s">
        <v>215</v>
      </c>
      <c r="E109" s="234" t="s">
        <v>19</v>
      </c>
      <c r="F109" s="235" t="s">
        <v>933</v>
      </c>
      <c r="G109" s="233"/>
      <c r="H109" s="234" t="s">
        <v>19</v>
      </c>
      <c r="I109" s="236"/>
      <c r="J109" s="233"/>
      <c r="K109" s="233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215</v>
      </c>
      <c r="AU109" s="241" t="s">
        <v>68</v>
      </c>
      <c r="AV109" s="15" t="s">
        <v>75</v>
      </c>
      <c r="AW109" s="15" t="s">
        <v>30</v>
      </c>
      <c r="AX109" s="15" t="s">
        <v>68</v>
      </c>
      <c r="AY109" s="241" t="s">
        <v>204</v>
      </c>
    </row>
    <row r="110" spans="1:65" s="13" customFormat="1" ht="11.25">
      <c r="B110" s="199"/>
      <c r="C110" s="200"/>
      <c r="D110" s="201" t="s">
        <v>215</v>
      </c>
      <c r="E110" s="202" t="s">
        <v>19</v>
      </c>
      <c r="F110" s="203" t="s">
        <v>934</v>
      </c>
      <c r="G110" s="200"/>
      <c r="H110" s="204">
        <v>0.16500000000000001</v>
      </c>
      <c r="I110" s="205"/>
      <c r="J110" s="200"/>
      <c r="K110" s="200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215</v>
      </c>
      <c r="AU110" s="210" t="s">
        <v>68</v>
      </c>
      <c r="AV110" s="13" t="s">
        <v>80</v>
      </c>
      <c r="AW110" s="13" t="s">
        <v>30</v>
      </c>
      <c r="AX110" s="13" t="s">
        <v>68</v>
      </c>
      <c r="AY110" s="210" t="s">
        <v>204</v>
      </c>
    </row>
    <row r="111" spans="1:65" s="15" customFormat="1" ht="11.25">
      <c r="B111" s="232"/>
      <c r="C111" s="233"/>
      <c r="D111" s="201" t="s">
        <v>215</v>
      </c>
      <c r="E111" s="234" t="s">
        <v>19</v>
      </c>
      <c r="F111" s="235" t="s">
        <v>935</v>
      </c>
      <c r="G111" s="233"/>
      <c r="H111" s="234" t="s">
        <v>19</v>
      </c>
      <c r="I111" s="236"/>
      <c r="J111" s="233"/>
      <c r="K111" s="233"/>
      <c r="L111" s="237"/>
      <c r="M111" s="238"/>
      <c r="N111" s="239"/>
      <c r="O111" s="239"/>
      <c r="P111" s="239"/>
      <c r="Q111" s="239"/>
      <c r="R111" s="239"/>
      <c r="S111" s="239"/>
      <c r="T111" s="240"/>
      <c r="AT111" s="241" t="s">
        <v>215</v>
      </c>
      <c r="AU111" s="241" t="s">
        <v>68</v>
      </c>
      <c r="AV111" s="15" t="s">
        <v>75</v>
      </c>
      <c r="AW111" s="15" t="s">
        <v>30</v>
      </c>
      <c r="AX111" s="15" t="s">
        <v>68</v>
      </c>
      <c r="AY111" s="241" t="s">
        <v>204</v>
      </c>
    </row>
    <row r="112" spans="1:65" s="13" customFormat="1" ht="11.25">
      <c r="B112" s="199"/>
      <c r="C112" s="200"/>
      <c r="D112" s="201" t="s">
        <v>215</v>
      </c>
      <c r="E112" s="202" t="s">
        <v>19</v>
      </c>
      <c r="F112" s="203" t="s">
        <v>936</v>
      </c>
      <c r="G112" s="200"/>
      <c r="H112" s="204">
        <v>0.23799999999999999</v>
      </c>
      <c r="I112" s="205"/>
      <c r="J112" s="200"/>
      <c r="K112" s="200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215</v>
      </c>
      <c r="AU112" s="210" t="s">
        <v>68</v>
      </c>
      <c r="AV112" s="13" t="s">
        <v>80</v>
      </c>
      <c r="AW112" s="13" t="s">
        <v>30</v>
      </c>
      <c r="AX112" s="13" t="s">
        <v>68</v>
      </c>
      <c r="AY112" s="210" t="s">
        <v>204</v>
      </c>
    </row>
    <row r="113" spans="1:65" s="2" customFormat="1" ht="21.75" customHeight="1">
      <c r="A113" s="36"/>
      <c r="B113" s="37"/>
      <c r="C113" s="181" t="s">
        <v>218</v>
      </c>
      <c r="D113" s="181" t="s">
        <v>207</v>
      </c>
      <c r="E113" s="182" t="s">
        <v>224</v>
      </c>
      <c r="F113" s="183" t="s">
        <v>225</v>
      </c>
      <c r="G113" s="184" t="s">
        <v>210</v>
      </c>
      <c r="H113" s="185">
        <v>3.306</v>
      </c>
      <c r="I113" s="186"/>
      <c r="J113" s="187">
        <f>ROUND(I113*H113,2)</f>
        <v>0</v>
      </c>
      <c r="K113" s="183" t="s">
        <v>211</v>
      </c>
      <c r="L113" s="41"/>
      <c r="M113" s="188" t="s">
        <v>19</v>
      </c>
      <c r="N113" s="189" t="s">
        <v>39</v>
      </c>
      <c r="O113" s="66"/>
      <c r="P113" s="190">
        <f>O113*H113</f>
        <v>0</v>
      </c>
      <c r="Q113" s="190">
        <v>2.3010199999999998</v>
      </c>
      <c r="R113" s="190">
        <f>Q113*H113</f>
        <v>7.6071721199999995</v>
      </c>
      <c r="S113" s="190">
        <v>0</v>
      </c>
      <c r="T113" s="191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2" t="s">
        <v>206</v>
      </c>
      <c r="AT113" s="192" t="s">
        <v>207</v>
      </c>
      <c r="AU113" s="192" t="s">
        <v>68</v>
      </c>
      <c r="AY113" s="19" t="s">
        <v>204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9" t="s">
        <v>75</v>
      </c>
      <c r="BK113" s="193">
        <f>ROUND(I113*H113,2)</f>
        <v>0</v>
      </c>
      <c r="BL113" s="19" t="s">
        <v>206</v>
      </c>
      <c r="BM113" s="192" t="s">
        <v>938</v>
      </c>
    </row>
    <row r="114" spans="1:65" s="2" customFormat="1" ht="11.25">
      <c r="A114" s="36"/>
      <c r="B114" s="37"/>
      <c r="C114" s="38"/>
      <c r="D114" s="194" t="s">
        <v>213</v>
      </c>
      <c r="E114" s="38"/>
      <c r="F114" s="195" t="s">
        <v>227</v>
      </c>
      <c r="G114" s="38"/>
      <c r="H114" s="38"/>
      <c r="I114" s="196"/>
      <c r="J114" s="38"/>
      <c r="K114" s="38"/>
      <c r="L114" s="41"/>
      <c r="M114" s="197"/>
      <c r="N114" s="198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213</v>
      </c>
      <c r="AU114" s="19" t="s">
        <v>68</v>
      </c>
    </row>
    <row r="115" spans="1:65" s="13" customFormat="1" ht="11.25">
      <c r="B115" s="199"/>
      <c r="C115" s="200"/>
      <c r="D115" s="201" t="s">
        <v>215</v>
      </c>
      <c r="E115" s="202" t="s">
        <v>19</v>
      </c>
      <c r="F115" s="203" t="s">
        <v>939</v>
      </c>
      <c r="G115" s="200"/>
      <c r="H115" s="204">
        <v>0.10199999999999999</v>
      </c>
      <c r="I115" s="205"/>
      <c r="J115" s="200"/>
      <c r="K115" s="200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215</v>
      </c>
      <c r="AU115" s="210" t="s">
        <v>68</v>
      </c>
      <c r="AV115" s="13" t="s">
        <v>80</v>
      </c>
      <c r="AW115" s="13" t="s">
        <v>30</v>
      </c>
      <c r="AX115" s="13" t="s">
        <v>68</v>
      </c>
      <c r="AY115" s="210" t="s">
        <v>204</v>
      </c>
    </row>
    <row r="116" spans="1:65" s="13" customFormat="1" ht="11.25">
      <c r="B116" s="199"/>
      <c r="C116" s="200"/>
      <c r="D116" s="201" t="s">
        <v>215</v>
      </c>
      <c r="E116" s="202" t="s">
        <v>19</v>
      </c>
      <c r="F116" s="203" t="s">
        <v>940</v>
      </c>
      <c r="G116" s="200"/>
      <c r="H116" s="204">
        <v>3.2040000000000002</v>
      </c>
      <c r="I116" s="205"/>
      <c r="J116" s="200"/>
      <c r="K116" s="200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215</v>
      </c>
      <c r="AU116" s="210" t="s">
        <v>68</v>
      </c>
      <c r="AV116" s="13" t="s">
        <v>80</v>
      </c>
      <c r="AW116" s="13" t="s">
        <v>30</v>
      </c>
      <c r="AX116" s="13" t="s">
        <v>68</v>
      </c>
      <c r="AY116" s="210" t="s">
        <v>204</v>
      </c>
    </row>
    <row r="117" spans="1:65" s="13" customFormat="1" ht="11.25">
      <c r="B117" s="199"/>
      <c r="C117" s="200"/>
      <c r="D117" s="201" t="s">
        <v>215</v>
      </c>
      <c r="E117" s="202" t="s">
        <v>19</v>
      </c>
      <c r="F117" s="203" t="s">
        <v>941</v>
      </c>
      <c r="G117" s="200"/>
      <c r="H117" s="204">
        <v>0</v>
      </c>
      <c r="I117" s="205"/>
      <c r="J117" s="200"/>
      <c r="K117" s="200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215</v>
      </c>
      <c r="AU117" s="210" t="s">
        <v>68</v>
      </c>
      <c r="AV117" s="13" t="s">
        <v>80</v>
      </c>
      <c r="AW117" s="13" t="s">
        <v>30</v>
      </c>
      <c r="AX117" s="13" t="s">
        <v>68</v>
      </c>
      <c r="AY117" s="210" t="s">
        <v>204</v>
      </c>
    </row>
    <row r="118" spans="1:65" s="14" customFormat="1" ht="11.25">
      <c r="B118" s="211"/>
      <c r="C118" s="212"/>
      <c r="D118" s="201" t="s">
        <v>215</v>
      </c>
      <c r="E118" s="213" t="s">
        <v>19</v>
      </c>
      <c r="F118" s="214" t="s">
        <v>217</v>
      </c>
      <c r="G118" s="212"/>
      <c r="H118" s="215">
        <v>3.306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20"/>
      <c r="AT118" s="221" t="s">
        <v>215</v>
      </c>
      <c r="AU118" s="221" t="s">
        <v>68</v>
      </c>
      <c r="AV118" s="14" t="s">
        <v>206</v>
      </c>
      <c r="AW118" s="14" t="s">
        <v>30</v>
      </c>
      <c r="AX118" s="14" t="s">
        <v>75</v>
      </c>
      <c r="AY118" s="221" t="s">
        <v>204</v>
      </c>
    </row>
    <row r="119" spans="1:65" s="15" customFormat="1" ht="22.5">
      <c r="B119" s="232"/>
      <c r="C119" s="233"/>
      <c r="D119" s="201" t="s">
        <v>215</v>
      </c>
      <c r="E119" s="234" t="s">
        <v>19</v>
      </c>
      <c r="F119" s="235" t="s">
        <v>942</v>
      </c>
      <c r="G119" s="233"/>
      <c r="H119" s="234" t="s">
        <v>19</v>
      </c>
      <c r="I119" s="236"/>
      <c r="J119" s="233"/>
      <c r="K119" s="233"/>
      <c r="L119" s="237"/>
      <c r="M119" s="238"/>
      <c r="N119" s="239"/>
      <c r="O119" s="239"/>
      <c r="P119" s="239"/>
      <c r="Q119" s="239"/>
      <c r="R119" s="239"/>
      <c r="S119" s="239"/>
      <c r="T119" s="240"/>
      <c r="AT119" s="241" t="s">
        <v>215</v>
      </c>
      <c r="AU119" s="241" t="s">
        <v>68</v>
      </c>
      <c r="AV119" s="15" t="s">
        <v>75</v>
      </c>
      <c r="AW119" s="15" t="s">
        <v>30</v>
      </c>
      <c r="AX119" s="15" t="s">
        <v>68</v>
      </c>
      <c r="AY119" s="241" t="s">
        <v>204</v>
      </c>
    </row>
    <row r="120" spans="1:65" s="13" customFormat="1" ht="11.25">
      <c r="B120" s="199"/>
      <c r="C120" s="200"/>
      <c r="D120" s="201" t="s">
        <v>215</v>
      </c>
      <c r="E120" s="202" t="s">
        <v>901</v>
      </c>
      <c r="F120" s="203" t="s">
        <v>943</v>
      </c>
      <c r="G120" s="200"/>
      <c r="H120" s="204">
        <v>7.2999999999999995E-2</v>
      </c>
      <c r="I120" s="205"/>
      <c r="J120" s="200"/>
      <c r="K120" s="200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215</v>
      </c>
      <c r="AU120" s="210" t="s">
        <v>68</v>
      </c>
      <c r="AV120" s="13" t="s">
        <v>80</v>
      </c>
      <c r="AW120" s="13" t="s">
        <v>30</v>
      </c>
      <c r="AX120" s="13" t="s">
        <v>68</v>
      </c>
      <c r="AY120" s="210" t="s">
        <v>204</v>
      </c>
    </row>
    <row r="121" spans="1:65" s="15" customFormat="1" ht="11.25">
      <c r="B121" s="232"/>
      <c r="C121" s="233"/>
      <c r="D121" s="201" t="s">
        <v>215</v>
      </c>
      <c r="E121" s="234" t="s">
        <v>19</v>
      </c>
      <c r="F121" s="235" t="s">
        <v>944</v>
      </c>
      <c r="G121" s="233"/>
      <c r="H121" s="234" t="s">
        <v>19</v>
      </c>
      <c r="I121" s="236"/>
      <c r="J121" s="233"/>
      <c r="K121" s="233"/>
      <c r="L121" s="237"/>
      <c r="M121" s="238"/>
      <c r="N121" s="239"/>
      <c r="O121" s="239"/>
      <c r="P121" s="239"/>
      <c r="Q121" s="239"/>
      <c r="R121" s="239"/>
      <c r="S121" s="239"/>
      <c r="T121" s="240"/>
      <c r="AT121" s="241" t="s">
        <v>215</v>
      </c>
      <c r="AU121" s="241" t="s">
        <v>68</v>
      </c>
      <c r="AV121" s="15" t="s">
        <v>75</v>
      </c>
      <c r="AW121" s="15" t="s">
        <v>30</v>
      </c>
      <c r="AX121" s="15" t="s">
        <v>68</v>
      </c>
      <c r="AY121" s="241" t="s">
        <v>204</v>
      </c>
    </row>
    <row r="122" spans="1:65" s="13" customFormat="1" ht="11.25">
      <c r="B122" s="199"/>
      <c r="C122" s="200"/>
      <c r="D122" s="201" t="s">
        <v>215</v>
      </c>
      <c r="E122" s="202" t="s">
        <v>904</v>
      </c>
      <c r="F122" s="203" t="s">
        <v>945</v>
      </c>
      <c r="G122" s="200"/>
      <c r="H122" s="204">
        <v>0.35599999999999998</v>
      </c>
      <c r="I122" s="205"/>
      <c r="J122" s="200"/>
      <c r="K122" s="200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215</v>
      </c>
      <c r="AU122" s="210" t="s">
        <v>68</v>
      </c>
      <c r="AV122" s="13" t="s">
        <v>80</v>
      </c>
      <c r="AW122" s="13" t="s">
        <v>30</v>
      </c>
      <c r="AX122" s="13" t="s">
        <v>68</v>
      </c>
      <c r="AY122" s="210" t="s">
        <v>204</v>
      </c>
    </row>
    <row r="123" spans="1:65" s="15" customFormat="1" ht="11.25">
      <c r="B123" s="232"/>
      <c r="C123" s="233"/>
      <c r="D123" s="201" t="s">
        <v>215</v>
      </c>
      <c r="E123" s="234" t="s">
        <v>19</v>
      </c>
      <c r="F123" s="235" t="s">
        <v>946</v>
      </c>
      <c r="G123" s="233"/>
      <c r="H123" s="234" t="s">
        <v>19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AT123" s="241" t="s">
        <v>215</v>
      </c>
      <c r="AU123" s="241" t="s">
        <v>68</v>
      </c>
      <c r="AV123" s="15" t="s">
        <v>75</v>
      </c>
      <c r="AW123" s="15" t="s">
        <v>30</v>
      </c>
      <c r="AX123" s="15" t="s">
        <v>68</v>
      </c>
      <c r="AY123" s="241" t="s">
        <v>204</v>
      </c>
    </row>
    <row r="124" spans="1:65" s="13" customFormat="1" ht="11.25">
      <c r="B124" s="199"/>
      <c r="C124" s="200"/>
      <c r="D124" s="201" t="s">
        <v>215</v>
      </c>
      <c r="E124" s="202" t="s">
        <v>907</v>
      </c>
      <c r="F124" s="203" t="s">
        <v>947</v>
      </c>
      <c r="G124" s="200"/>
      <c r="H124" s="204">
        <v>1.1259999999999999</v>
      </c>
      <c r="I124" s="205"/>
      <c r="J124" s="200"/>
      <c r="K124" s="200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215</v>
      </c>
      <c r="AU124" s="210" t="s">
        <v>68</v>
      </c>
      <c r="AV124" s="13" t="s">
        <v>80</v>
      </c>
      <c r="AW124" s="13" t="s">
        <v>30</v>
      </c>
      <c r="AX124" s="13" t="s">
        <v>68</v>
      </c>
      <c r="AY124" s="210" t="s">
        <v>204</v>
      </c>
    </row>
    <row r="125" spans="1:65" s="2" customFormat="1" ht="16.5" customHeight="1">
      <c r="A125" s="36"/>
      <c r="B125" s="37"/>
      <c r="C125" s="181" t="s">
        <v>223</v>
      </c>
      <c r="D125" s="181" t="s">
        <v>207</v>
      </c>
      <c r="E125" s="182" t="s">
        <v>230</v>
      </c>
      <c r="F125" s="183" t="s">
        <v>231</v>
      </c>
      <c r="G125" s="184" t="s">
        <v>232</v>
      </c>
      <c r="H125" s="185">
        <v>32.442999999999998</v>
      </c>
      <c r="I125" s="186"/>
      <c r="J125" s="187">
        <f>ROUND(I125*H125,2)</f>
        <v>0</v>
      </c>
      <c r="K125" s="183" t="s">
        <v>211</v>
      </c>
      <c r="L125" s="41"/>
      <c r="M125" s="188" t="s">
        <v>19</v>
      </c>
      <c r="N125" s="189" t="s">
        <v>39</v>
      </c>
      <c r="O125" s="66"/>
      <c r="P125" s="190">
        <f>O125*H125</f>
        <v>0</v>
      </c>
      <c r="Q125" s="190">
        <v>2.64E-3</v>
      </c>
      <c r="R125" s="190">
        <f>Q125*H125</f>
        <v>8.5649519999999993E-2</v>
      </c>
      <c r="S125" s="190">
        <v>0</v>
      </c>
      <c r="T125" s="19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2" t="s">
        <v>206</v>
      </c>
      <c r="AT125" s="192" t="s">
        <v>207</v>
      </c>
      <c r="AU125" s="192" t="s">
        <v>68</v>
      </c>
      <c r="AY125" s="19" t="s">
        <v>204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9" t="s">
        <v>75</v>
      </c>
      <c r="BK125" s="193">
        <f>ROUND(I125*H125,2)</f>
        <v>0</v>
      </c>
      <c r="BL125" s="19" t="s">
        <v>206</v>
      </c>
      <c r="BM125" s="192" t="s">
        <v>948</v>
      </c>
    </row>
    <row r="126" spans="1:65" s="2" customFormat="1" ht="11.25">
      <c r="A126" s="36"/>
      <c r="B126" s="37"/>
      <c r="C126" s="38"/>
      <c r="D126" s="194" t="s">
        <v>213</v>
      </c>
      <c r="E126" s="38"/>
      <c r="F126" s="195" t="s">
        <v>234</v>
      </c>
      <c r="G126" s="38"/>
      <c r="H126" s="38"/>
      <c r="I126" s="196"/>
      <c r="J126" s="38"/>
      <c r="K126" s="38"/>
      <c r="L126" s="41"/>
      <c r="M126" s="197"/>
      <c r="N126" s="198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213</v>
      </c>
      <c r="AU126" s="19" t="s">
        <v>68</v>
      </c>
    </row>
    <row r="127" spans="1:65" s="13" customFormat="1" ht="11.25">
      <c r="B127" s="199"/>
      <c r="C127" s="200"/>
      <c r="D127" s="201" t="s">
        <v>215</v>
      </c>
      <c r="E127" s="202" t="s">
        <v>19</v>
      </c>
      <c r="F127" s="203" t="s">
        <v>949</v>
      </c>
      <c r="G127" s="200"/>
      <c r="H127" s="204">
        <v>0.85299999999999998</v>
      </c>
      <c r="I127" s="205"/>
      <c r="J127" s="200"/>
      <c r="K127" s="200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215</v>
      </c>
      <c r="AU127" s="210" t="s">
        <v>68</v>
      </c>
      <c r="AV127" s="13" t="s">
        <v>80</v>
      </c>
      <c r="AW127" s="13" t="s">
        <v>30</v>
      </c>
      <c r="AX127" s="13" t="s">
        <v>68</v>
      </c>
      <c r="AY127" s="210" t="s">
        <v>204</v>
      </c>
    </row>
    <row r="128" spans="1:65" s="13" customFormat="1" ht="11.25">
      <c r="B128" s="199"/>
      <c r="C128" s="200"/>
      <c r="D128" s="201" t="s">
        <v>215</v>
      </c>
      <c r="E128" s="202" t="s">
        <v>19</v>
      </c>
      <c r="F128" s="203" t="s">
        <v>950</v>
      </c>
      <c r="G128" s="200"/>
      <c r="H128" s="204">
        <v>31.59</v>
      </c>
      <c r="I128" s="205"/>
      <c r="J128" s="200"/>
      <c r="K128" s="200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215</v>
      </c>
      <c r="AU128" s="210" t="s">
        <v>68</v>
      </c>
      <c r="AV128" s="13" t="s">
        <v>80</v>
      </c>
      <c r="AW128" s="13" t="s">
        <v>30</v>
      </c>
      <c r="AX128" s="13" t="s">
        <v>68</v>
      </c>
      <c r="AY128" s="210" t="s">
        <v>204</v>
      </c>
    </row>
    <row r="129" spans="1:65" s="13" customFormat="1" ht="11.25">
      <c r="B129" s="199"/>
      <c r="C129" s="200"/>
      <c r="D129" s="201" t="s">
        <v>215</v>
      </c>
      <c r="E129" s="202" t="s">
        <v>19</v>
      </c>
      <c r="F129" s="203" t="s">
        <v>951</v>
      </c>
      <c r="G129" s="200"/>
      <c r="H129" s="204">
        <v>0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215</v>
      </c>
      <c r="AU129" s="210" t="s">
        <v>68</v>
      </c>
      <c r="AV129" s="13" t="s">
        <v>80</v>
      </c>
      <c r="AW129" s="13" t="s">
        <v>30</v>
      </c>
      <c r="AX129" s="13" t="s">
        <v>68</v>
      </c>
      <c r="AY129" s="210" t="s">
        <v>204</v>
      </c>
    </row>
    <row r="130" spans="1:65" s="14" customFormat="1" ht="11.25">
      <c r="B130" s="211"/>
      <c r="C130" s="212"/>
      <c r="D130" s="201" t="s">
        <v>215</v>
      </c>
      <c r="E130" s="213" t="s">
        <v>19</v>
      </c>
      <c r="F130" s="214" t="s">
        <v>217</v>
      </c>
      <c r="G130" s="212"/>
      <c r="H130" s="215">
        <v>32.442999999999998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215</v>
      </c>
      <c r="AU130" s="221" t="s">
        <v>68</v>
      </c>
      <c r="AV130" s="14" t="s">
        <v>206</v>
      </c>
      <c r="AW130" s="14" t="s">
        <v>30</v>
      </c>
      <c r="AX130" s="14" t="s">
        <v>75</v>
      </c>
      <c r="AY130" s="221" t="s">
        <v>204</v>
      </c>
    </row>
    <row r="131" spans="1:65" s="15" customFormat="1" ht="11.25">
      <c r="B131" s="232"/>
      <c r="C131" s="233"/>
      <c r="D131" s="201" t="s">
        <v>215</v>
      </c>
      <c r="E131" s="234" t="s">
        <v>19</v>
      </c>
      <c r="F131" s="235" t="s">
        <v>952</v>
      </c>
      <c r="G131" s="233"/>
      <c r="H131" s="234" t="s">
        <v>19</v>
      </c>
      <c r="I131" s="236"/>
      <c r="J131" s="233"/>
      <c r="K131" s="233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215</v>
      </c>
      <c r="AU131" s="241" t="s">
        <v>68</v>
      </c>
      <c r="AV131" s="15" t="s">
        <v>75</v>
      </c>
      <c r="AW131" s="15" t="s">
        <v>30</v>
      </c>
      <c r="AX131" s="15" t="s">
        <v>68</v>
      </c>
      <c r="AY131" s="241" t="s">
        <v>204</v>
      </c>
    </row>
    <row r="132" spans="1:65" s="13" customFormat="1" ht="11.25">
      <c r="B132" s="199"/>
      <c r="C132" s="200"/>
      <c r="D132" s="201" t="s">
        <v>215</v>
      </c>
      <c r="E132" s="202" t="s">
        <v>910</v>
      </c>
      <c r="F132" s="203" t="s">
        <v>953</v>
      </c>
      <c r="G132" s="200"/>
      <c r="H132" s="204">
        <v>0.60899999999999999</v>
      </c>
      <c r="I132" s="205"/>
      <c r="J132" s="200"/>
      <c r="K132" s="200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215</v>
      </c>
      <c r="AU132" s="210" t="s">
        <v>68</v>
      </c>
      <c r="AV132" s="13" t="s">
        <v>80</v>
      </c>
      <c r="AW132" s="13" t="s">
        <v>30</v>
      </c>
      <c r="AX132" s="13" t="s">
        <v>68</v>
      </c>
      <c r="AY132" s="210" t="s">
        <v>204</v>
      </c>
    </row>
    <row r="133" spans="1:65" s="15" customFormat="1" ht="11.25">
      <c r="B133" s="232"/>
      <c r="C133" s="233"/>
      <c r="D133" s="201" t="s">
        <v>215</v>
      </c>
      <c r="E133" s="234" t="s">
        <v>19</v>
      </c>
      <c r="F133" s="235" t="s">
        <v>954</v>
      </c>
      <c r="G133" s="233"/>
      <c r="H133" s="234" t="s">
        <v>19</v>
      </c>
      <c r="I133" s="236"/>
      <c r="J133" s="233"/>
      <c r="K133" s="233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215</v>
      </c>
      <c r="AU133" s="241" t="s">
        <v>68</v>
      </c>
      <c r="AV133" s="15" t="s">
        <v>75</v>
      </c>
      <c r="AW133" s="15" t="s">
        <v>30</v>
      </c>
      <c r="AX133" s="15" t="s">
        <v>68</v>
      </c>
      <c r="AY133" s="241" t="s">
        <v>204</v>
      </c>
    </row>
    <row r="134" spans="1:65" s="13" customFormat="1" ht="11.25">
      <c r="B134" s="199"/>
      <c r="C134" s="200"/>
      <c r="D134" s="201" t="s">
        <v>215</v>
      </c>
      <c r="E134" s="202" t="s">
        <v>913</v>
      </c>
      <c r="F134" s="203" t="s">
        <v>955</v>
      </c>
      <c r="G134" s="200"/>
      <c r="H134" s="204">
        <v>3.51</v>
      </c>
      <c r="I134" s="205"/>
      <c r="J134" s="200"/>
      <c r="K134" s="200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215</v>
      </c>
      <c r="AU134" s="210" t="s">
        <v>68</v>
      </c>
      <c r="AV134" s="13" t="s">
        <v>80</v>
      </c>
      <c r="AW134" s="13" t="s">
        <v>30</v>
      </c>
      <c r="AX134" s="13" t="s">
        <v>68</v>
      </c>
      <c r="AY134" s="210" t="s">
        <v>204</v>
      </c>
    </row>
    <row r="135" spans="1:65" s="15" customFormat="1" ht="11.25">
      <c r="B135" s="232"/>
      <c r="C135" s="233"/>
      <c r="D135" s="201" t="s">
        <v>215</v>
      </c>
      <c r="E135" s="234" t="s">
        <v>19</v>
      </c>
      <c r="F135" s="235" t="s">
        <v>956</v>
      </c>
      <c r="G135" s="233"/>
      <c r="H135" s="234" t="s">
        <v>19</v>
      </c>
      <c r="I135" s="236"/>
      <c r="J135" s="233"/>
      <c r="K135" s="233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215</v>
      </c>
      <c r="AU135" s="241" t="s">
        <v>68</v>
      </c>
      <c r="AV135" s="15" t="s">
        <v>75</v>
      </c>
      <c r="AW135" s="15" t="s">
        <v>30</v>
      </c>
      <c r="AX135" s="15" t="s">
        <v>68</v>
      </c>
      <c r="AY135" s="241" t="s">
        <v>204</v>
      </c>
    </row>
    <row r="136" spans="1:65" s="13" customFormat="1" ht="11.25">
      <c r="B136" s="199"/>
      <c r="C136" s="200"/>
      <c r="D136" s="201" t="s">
        <v>215</v>
      </c>
      <c r="E136" s="202" t="s">
        <v>917</v>
      </c>
      <c r="F136" s="203" t="s">
        <v>957</v>
      </c>
      <c r="G136" s="200"/>
      <c r="H136" s="204">
        <v>7.6159999999999997</v>
      </c>
      <c r="I136" s="205"/>
      <c r="J136" s="200"/>
      <c r="K136" s="200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215</v>
      </c>
      <c r="AU136" s="210" t="s">
        <v>68</v>
      </c>
      <c r="AV136" s="13" t="s">
        <v>80</v>
      </c>
      <c r="AW136" s="13" t="s">
        <v>30</v>
      </c>
      <c r="AX136" s="13" t="s">
        <v>68</v>
      </c>
      <c r="AY136" s="210" t="s">
        <v>204</v>
      </c>
    </row>
    <row r="137" spans="1:65" s="2" customFormat="1" ht="16.5" customHeight="1">
      <c r="A137" s="36"/>
      <c r="B137" s="37"/>
      <c r="C137" s="181" t="s">
        <v>229</v>
      </c>
      <c r="D137" s="181" t="s">
        <v>207</v>
      </c>
      <c r="E137" s="182" t="s">
        <v>237</v>
      </c>
      <c r="F137" s="183" t="s">
        <v>238</v>
      </c>
      <c r="G137" s="184" t="s">
        <v>232</v>
      </c>
      <c r="H137" s="185">
        <v>32.442999999999998</v>
      </c>
      <c r="I137" s="186"/>
      <c r="J137" s="187">
        <f>ROUND(I137*H137,2)</f>
        <v>0</v>
      </c>
      <c r="K137" s="183" t="s">
        <v>211</v>
      </c>
      <c r="L137" s="41"/>
      <c r="M137" s="188" t="s">
        <v>19</v>
      </c>
      <c r="N137" s="189" t="s">
        <v>39</v>
      </c>
      <c r="O137" s="66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2" t="s">
        <v>206</v>
      </c>
      <c r="AT137" s="192" t="s">
        <v>207</v>
      </c>
      <c r="AU137" s="192" t="s">
        <v>68</v>
      </c>
      <c r="AY137" s="19" t="s">
        <v>204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9" t="s">
        <v>75</v>
      </c>
      <c r="BK137" s="193">
        <f>ROUND(I137*H137,2)</f>
        <v>0</v>
      </c>
      <c r="BL137" s="19" t="s">
        <v>206</v>
      </c>
      <c r="BM137" s="192" t="s">
        <v>958</v>
      </c>
    </row>
    <row r="138" spans="1:65" s="2" customFormat="1" ht="11.25">
      <c r="A138" s="36"/>
      <c r="B138" s="37"/>
      <c r="C138" s="38"/>
      <c r="D138" s="194" t="s">
        <v>213</v>
      </c>
      <c r="E138" s="38"/>
      <c r="F138" s="195" t="s">
        <v>240</v>
      </c>
      <c r="G138" s="38"/>
      <c r="H138" s="38"/>
      <c r="I138" s="196"/>
      <c r="J138" s="38"/>
      <c r="K138" s="38"/>
      <c r="L138" s="41"/>
      <c r="M138" s="197"/>
      <c r="N138" s="198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213</v>
      </c>
      <c r="AU138" s="19" t="s">
        <v>68</v>
      </c>
    </row>
    <row r="139" spans="1:65" s="2" customFormat="1" ht="24.2" customHeight="1">
      <c r="A139" s="36"/>
      <c r="B139" s="37"/>
      <c r="C139" s="181" t="s">
        <v>236</v>
      </c>
      <c r="D139" s="181" t="s">
        <v>207</v>
      </c>
      <c r="E139" s="182" t="s">
        <v>959</v>
      </c>
      <c r="F139" s="183" t="s">
        <v>960</v>
      </c>
      <c r="G139" s="184" t="s">
        <v>251</v>
      </c>
      <c r="H139" s="185">
        <v>1</v>
      </c>
      <c r="I139" s="186"/>
      <c r="J139" s="187">
        <f>ROUND(I139*H139,2)</f>
        <v>0</v>
      </c>
      <c r="K139" s="183" t="s">
        <v>211</v>
      </c>
      <c r="L139" s="41"/>
      <c r="M139" s="188" t="s">
        <v>19</v>
      </c>
      <c r="N139" s="189" t="s">
        <v>39</v>
      </c>
      <c r="O139" s="66"/>
      <c r="P139" s="190">
        <f>O139*H139</f>
        <v>0</v>
      </c>
      <c r="Q139" s="190">
        <v>0</v>
      </c>
      <c r="R139" s="190">
        <f>Q139*H139</f>
        <v>0</v>
      </c>
      <c r="S139" s="190">
        <v>1E-3</v>
      </c>
      <c r="T139" s="191">
        <f>S139*H139</f>
        <v>1E-3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2" t="s">
        <v>206</v>
      </c>
      <c r="AT139" s="192" t="s">
        <v>207</v>
      </c>
      <c r="AU139" s="192" t="s">
        <v>68</v>
      </c>
      <c r="AY139" s="19" t="s">
        <v>204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9" t="s">
        <v>75</v>
      </c>
      <c r="BK139" s="193">
        <f>ROUND(I139*H139,2)</f>
        <v>0</v>
      </c>
      <c r="BL139" s="19" t="s">
        <v>206</v>
      </c>
      <c r="BM139" s="192" t="s">
        <v>961</v>
      </c>
    </row>
    <row r="140" spans="1:65" s="2" customFormat="1" ht="11.25">
      <c r="A140" s="36"/>
      <c r="B140" s="37"/>
      <c r="C140" s="38"/>
      <c r="D140" s="194" t="s">
        <v>213</v>
      </c>
      <c r="E140" s="38"/>
      <c r="F140" s="195" t="s">
        <v>962</v>
      </c>
      <c r="G140" s="38"/>
      <c r="H140" s="38"/>
      <c r="I140" s="196"/>
      <c r="J140" s="38"/>
      <c r="K140" s="38"/>
      <c r="L140" s="41"/>
      <c r="M140" s="197"/>
      <c r="N140" s="198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213</v>
      </c>
      <c r="AU140" s="19" t="s">
        <v>68</v>
      </c>
    </row>
    <row r="141" spans="1:65" s="2" customFormat="1" ht="33" customHeight="1">
      <c r="A141" s="36"/>
      <c r="B141" s="37"/>
      <c r="C141" s="181" t="s">
        <v>645</v>
      </c>
      <c r="D141" s="181" t="s">
        <v>207</v>
      </c>
      <c r="E141" s="182" t="s">
        <v>963</v>
      </c>
      <c r="F141" s="183" t="s">
        <v>964</v>
      </c>
      <c r="G141" s="184" t="s">
        <v>361</v>
      </c>
      <c r="H141" s="185">
        <v>8.6180000000000003</v>
      </c>
      <c r="I141" s="186"/>
      <c r="J141" s="187">
        <f>ROUND(I141*H141,2)</f>
        <v>0</v>
      </c>
      <c r="K141" s="183" t="s">
        <v>211</v>
      </c>
      <c r="L141" s="41"/>
      <c r="M141" s="188" t="s">
        <v>19</v>
      </c>
      <c r="N141" s="189" t="s">
        <v>39</v>
      </c>
      <c r="O141" s="66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2" t="s">
        <v>206</v>
      </c>
      <c r="AT141" s="192" t="s">
        <v>207</v>
      </c>
      <c r="AU141" s="192" t="s">
        <v>68</v>
      </c>
      <c r="AY141" s="19" t="s">
        <v>204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9" t="s">
        <v>75</v>
      </c>
      <c r="BK141" s="193">
        <f>ROUND(I141*H141,2)</f>
        <v>0</v>
      </c>
      <c r="BL141" s="19" t="s">
        <v>206</v>
      </c>
      <c r="BM141" s="192" t="s">
        <v>965</v>
      </c>
    </row>
    <row r="142" spans="1:65" s="2" customFormat="1" ht="11.25">
      <c r="A142" s="36"/>
      <c r="B142" s="37"/>
      <c r="C142" s="38"/>
      <c r="D142" s="194" t="s">
        <v>213</v>
      </c>
      <c r="E142" s="38"/>
      <c r="F142" s="195" t="s">
        <v>966</v>
      </c>
      <c r="G142" s="38"/>
      <c r="H142" s="38"/>
      <c r="I142" s="196"/>
      <c r="J142" s="38"/>
      <c r="K142" s="38"/>
      <c r="L142" s="41"/>
      <c r="M142" s="197"/>
      <c r="N142" s="198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213</v>
      </c>
      <c r="AU142" s="19" t="s">
        <v>68</v>
      </c>
    </row>
    <row r="143" spans="1:65" s="2" customFormat="1" ht="21.75" customHeight="1">
      <c r="A143" s="36"/>
      <c r="B143" s="37"/>
      <c r="C143" s="181" t="s">
        <v>462</v>
      </c>
      <c r="D143" s="181" t="s">
        <v>207</v>
      </c>
      <c r="E143" s="182" t="s">
        <v>359</v>
      </c>
      <c r="F143" s="183" t="s">
        <v>360</v>
      </c>
      <c r="G143" s="184" t="s">
        <v>361</v>
      </c>
      <c r="H143" s="185">
        <v>3.3</v>
      </c>
      <c r="I143" s="186"/>
      <c r="J143" s="187">
        <f>ROUND(I143*H143,2)</f>
        <v>0</v>
      </c>
      <c r="K143" s="183" t="s">
        <v>211</v>
      </c>
      <c r="L143" s="41"/>
      <c r="M143" s="188" t="s">
        <v>19</v>
      </c>
      <c r="N143" s="189" t="s">
        <v>39</v>
      </c>
      <c r="O143" s="66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2" t="s">
        <v>206</v>
      </c>
      <c r="AT143" s="192" t="s">
        <v>207</v>
      </c>
      <c r="AU143" s="192" t="s">
        <v>68</v>
      </c>
      <c r="AY143" s="19" t="s">
        <v>204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9" t="s">
        <v>75</v>
      </c>
      <c r="BK143" s="193">
        <f>ROUND(I143*H143,2)</f>
        <v>0</v>
      </c>
      <c r="BL143" s="19" t="s">
        <v>206</v>
      </c>
      <c r="BM143" s="192" t="s">
        <v>967</v>
      </c>
    </row>
    <row r="144" spans="1:65" s="2" customFormat="1" ht="11.25">
      <c r="A144" s="36"/>
      <c r="B144" s="37"/>
      <c r="C144" s="38"/>
      <c r="D144" s="194" t="s">
        <v>213</v>
      </c>
      <c r="E144" s="38"/>
      <c r="F144" s="195" t="s">
        <v>363</v>
      </c>
      <c r="G144" s="38"/>
      <c r="H144" s="38"/>
      <c r="I144" s="196"/>
      <c r="J144" s="38"/>
      <c r="K144" s="38"/>
      <c r="L144" s="41"/>
      <c r="M144" s="197"/>
      <c r="N144" s="198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213</v>
      </c>
      <c r="AU144" s="19" t="s">
        <v>68</v>
      </c>
    </row>
    <row r="145" spans="1:65" s="15" customFormat="1" ht="11.25">
      <c r="B145" s="232"/>
      <c r="C145" s="233"/>
      <c r="D145" s="201" t="s">
        <v>215</v>
      </c>
      <c r="E145" s="234" t="s">
        <v>19</v>
      </c>
      <c r="F145" s="235" t="s">
        <v>364</v>
      </c>
      <c r="G145" s="233"/>
      <c r="H145" s="234" t="s">
        <v>19</v>
      </c>
      <c r="I145" s="236"/>
      <c r="J145" s="233"/>
      <c r="K145" s="233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215</v>
      </c>
      <c r="AU145" s="241" t="s">
        <v>68</v>
      </c>
      <c r="AV145" s="15" t="s">
        <v>75</v>
      </c>
      <c r="AW145" s="15" t="s">
        <v>30</v>
      </c>
      <c r="AX145" s="15" t="s">
        <v>68</v>
      </c>
      <c r="AY145" s="241" t="s">
        <v>204</v>
      </c>
    </row>
    <row r="146" spans="1:65" s="13" customFormat="1" ht="11.25">
      <c r="B146" s="199"/>
      <c r="C146" s="200"/>
      <c r="D146" s="201" t="s">
        <v>215</v>
      </c>
      <c r="E146" s="202" t="s">
        <v>19</v>
      </c>
      <c r="F146" s="203" t="s">
        <v>968</v>
      </c>
      <c r="G146" s="200"/>
      <c r="H146" s="204">
        <v>3.3</v>
      </c>
      <c r="I146" s="205"/>
      <c r="J146" s="200"/>
      <c r="K146" s="200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215</v>
      </c>
      <c r="AU146" s="210" t="s">
        <v>68</v>
      </c>
      <c r="AV146" s="13" t="s">
        <v>80</v>
      </c>
      <c r="AW146" s="13" t="s">
        <v>30</v>
      </c>
      <c r="AX146" s="13" t="s">
        <v>68</v>
      </c>
      <c r="AY146" s="210" t="s">
        <v>204</v>
      </c>
    </row>
    <row r="147" spans="1:65" s="14" customFormat="1" ht="11.25">
      <c r="B147" s="211"/>
      <c r="C147" s="212"/>
      <c r="D147" s="201" t="s">
        <v>215</v>
      </c>
      <c r="E147" s="213" t="s">
        <v>19</v>
      </c>
      <c r="F147" s="214" t="s">
        <v>217</v>
      </c>
      <c r="G147" s="212"/>
      <c r="H147" s="215">
        <v>3.3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215</v>
      </c>
      <c r="AU147" s="221" t="s">
        <v>68</v>
      </c>
      <c r="AV147" s="14" t="s">
        <v>206</v>
      </c>
      <c r="AW147" s="14" t="s">
        <v>30</v>
      </c>
      <c r="AX147" s="14" t="s">
        <v>75</v>
      </c>
      <c r="AY147" s="221" t="s">
        <v>204</v>
      </c>
    </row>
    <row r="148" spans="1:65" s="2" customFormat="1" ht="21.75" customHeight="1">
      <c r="A148" s="36"/>
      <c r="B148" s="37"/>
      <c r="C148" s="181" t="s">
        <v>8</v>
      </c>
      <c r="D148" s="181" t="s">
        <v>207</v>
      </c>
      <c r="E148" s="182" t="s">
        <v>367</v>
      </c>
      <c r="F148" s="183" t="s">
        <v>368</v>
      </c>
      <c r="G148" s="184" t="s">
        <v>361</v>
      </c>
      <c r="H148" s="185">
        <v>3.3</v>
      </c>
      <c r="I148" s="186"/>
      <c r="J148" s="187">
        <f>ROUND(I148*H148,2)</f>
        <v>0</v>
      </c>
      <c r="K148" s="183" t="s">
        <v>211</v>
      </c>
      <c r="L148" s="41"/>
      <c r="M148" s="188" t="s">
        <v>19</v>
      </c>
      <c r="N148" s="189" t="s">
        <v>39</v>
      </c>
      <c r="O148" s="66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2" t="s">
        <v>206</v>
      </c>
      <c r="AT148" s="192" t="s">
        <v>207</v>
      </c>
      <c r="AU148" s="192" t="s">
        <v>68</v>
      </c>
      <c r="AY148" s="19" t="s">
        <v>204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9" t="s">
        <v>75</v>
      </c>
      <c r="BK148" s="193">
        <f>ROUND(I148*H148,2)</f>
        <v>0</v>
      </c>
      <c r="BL148" s="19" t="s">
        <v>206</v>
      </c>
      <c r="BM148" s="192" t="s">
        <v>969</v>
      </c>
    </row>
    <row r="149" spans="1:65" s="2" customFormat="1" ht="11.25">
      <c r="A149" s="36"/>
      <c r="B149" s="37"/>
      <c r="C149" s="38"/>
      <c r="D149" s="194" t="s">
        <v>213</v>
      </c>
      <c r="E149" s="38"/>
      <c r="F149" s="195" t="s">
        <v>370</v>
      </c>
      <c r="G149" s="38"/>
      <c r="H149" s="38"/>
      <c r="I149" s="196"/>
      <c r="J149" s="38"/>
      <c r="K149" s="38"/>
      <c r="L149" s="41"/>
      <c r="M149" s="197"/>
      <c r="N149" s="198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213</v>
      </c>
      <c r="AU149" s="19" t="s">
        <v>68</v>
      </c>
    </row>
    <row r="150" spans="1:65" s="2" customFormat="1" ht="24.2" customHeight="1">
      <c r="A150" s="36"/>
      <c r="B150" s="37"/>
      <c r="C150" s="181" t="s">
        <v>466</v>
      </c>
      <c r="D150" s="181" t="s">
        <v>207</v>
      </c>
      <c r="E150" s="182" t="s">
        <v>371</v>
      </c>
      <c r="F150" s="183" t="s">
        <v>372</v>
      </c>
      <c r="G150" s="184" t="s">
        <v>361</v>
      </c>
      <c r="H150" s="185">
        <v>72.599999999999994</v>
      </c>
      <c r="I150" s="186"/>
      <c r="J150" s="187">
        <f>ROUND(I150*H150,2)</f>
        <v>0</v>
      </c>
      <c r="K150" s="183" t="s">
        <v>211</v>
      </c>
      <c r="L150" s="41"/>
      <c r="M150" s="188" t="s">
        <v>19</v>
      </c>
      <c r="N150" s="189" t="s">
        <v>39</v>
      </c>
      <c r="O150" s="66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2" t="s">
        <v>206</v>
      </c>
      <c r="AT150" s="192" t="s">
        <v>207</v>
      </c>
      <c r="AU150" s="192" t="s">
        <v>68</v>
      </c>
      <c r="AY150" s="19" t="s">
        <v>204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9" t="s">
        <v>75</v>
      </c>
      <c r="BK150" s="193">
        <f>ROUND(I150*H150,2)</f>
        <v>0</v>
      </c>
      <c r="BL150" s="19" t="s">
        <v>206</v>
      </c>
      <c r="BM150" s="192" t="s">
        <v>970</v>
      </c>
    </row>
    <row r="151" spans="1:65" s="2" customFormat="1" ht="11.25">
      <c r="A151" s="36"/>
      <c r="B151" s="37"/>
      <c r="C151" s="38"/>
      <c r="D151" s="194" t="s">
        <v>213</v>
      </c>
      <c r="E151" s="38"/>
      <c r="F151" s="195" t="s">
        <v>374</v>
      </c>
      <c r="G151" s="38"/>
      <c r="H151" s="38"/>
      <c r="I151" s="196"/>
      <c r="J151" s="38"/>
      <c r="K151" s="38"/>
      <c r="L151" s="41"/>
      <c r="M151" s="197"/>
      <c r="N151" s="198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213</v>
      </c>
      <c r="AU151" s="19" t="s">
        <v>68</v>
      </c>
    </row>
    <row r="152" spans="1:65" s="13" customFormat="1" ht="11.25">
      <c r="B152" s="199"/>
      <c r="C152" s="200"/>
      <c r="D152" s="201" t="s">
        <v>215</v>
      </c>
      <c r="E152" s="202" t="s">
        <v>19</v>
      </c>
      <c r="F152" s="203" t="s">
        <v>971</v>
      </c>
      <c r="G152" s="200"/>
      <c r="H152" s="204">
        <v>72.599999999999994</v>
      </c>
      <c r="I152" s="205"/>
      <c r="J152" s="200"/>
      <c r="K152" s="200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215</v>
      </c>
      <c r="AU152" s="210" t="s">
        <v>68</v>
      </c>
      <c r="AV152" s="13" t="s">
        <v>80</v>
      </c>
      <c r="AW152" s="13" t="s">
        <v>30</v>
      </c>
      <c r="AX152" s="13" t="s">
        <v>75</v>
      </c>
      <c r="AY152" s="210" t="s">
        <v>204</v>
      </c>
    </row>
    <row r="153" spans="1:65" s="2" customFormat="1" ht="24.2" customHeight="1">
      <c r="A153" s="36"/>
      <c r="B153" s="37"/>
      <c r="C153" s="181" t="s">
        <v>339</v>
      </c>
      <c r="D153" s="181" t="s">
        <v>207</v>
      </c>
      <c r="E153" s="182" t="s">
        <v>377</v>
      </c>
      <c r="F153" s="183" t="s">
        <v>378</v>
      </c>
      <c r="G153" s="184" t="s">
        <v>361</v>
      </c>
      <c r="H153" s="185">
        <v>3.3</v>
      </c>
      <c r="I153" s="186"/>
      <c r="J153" s="187">
        <f>ROUND(I153*H153,2)</f>
        <v>0</v>
      </c>
      <c r="K153" s="183" t="s">
        <v>211</v>
      </c>
      <c r="L153" s="41"/>
      <c r="M153" s="188" t="s">
        <v>19</v>
      </c>
      <c r="N153" s="189" t="s">
        <v>39</v>
      </c>
      <c r="O153" s="66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2" t="s">
        <v>206</v>
      </c>
      <c r="AT153" s="192" t="s">
        <v>207</v>
      </c>
      <c r="AU153" s="192" t="s">
        <v>68</v>
      </c>
      <c r="AY153" s="19" t="s">
        <v>204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9" t="s">
        <v>75</v>
      </c>
      <c r="BK153" s="193">
        <f>ROUND(I153*H153,2)</f>
        <v>0</v>
      </c>
      <c r="BL153" s="19" t="s">
        <v>206</v>
      </c>
      <c r="BM153" s="192" t="s">
        <v>972</v>
      </c>
    </row>
    <row r="154" spans="1:65" s="2" customFormat="1" ht="11.25">
      <c r="A154" s="36"/>
      <c r="B154" s="37"/>
      <c r="C154" s="38"/>
      <c r="D154" s="194" t="s">
        <v>213</v>
      </c>
      <c r="E154" s="38"/>
      <c r="F154" s="195" t="s">
        <v>380</v>
      </c>
      <c r="G154" s="38"/>
      <c r="H154" s="38"/>
      <c r="I154" s="196"/>
      <c r="J154" s="38"/>
      <c r="K154" s="38"/>
      <c r="L154" s="41"/>
      <c r="M154" s="197"/>
      <c r="N154" s="198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213</v>
      </c>
      <c r="AU154" s="19" t="s">
        <v>68</v>
      </c>
    </row>
    <row r="155" spans="1:65" s="12" customFormat="1" ht="25.9" customHeight="1">
      <c r="B155" s="165"/>
      <c r="C155" s="166"/>
      <c r="D155" s="167" t="s">
        <v>67</v>
      </c>
      <c r="E155" s="168" t="s">
        <v>243</v>
      </c>
      <c r="F155" s="168" t="s">
        <v>244</v>
      </c>
      <c r="G155" s="166"/>
      <c r="H155" s="166"/>
      <c r="I155" s="169"/>
      <c r="J155" s="170">
        <f>BK155</f>
        <v>0</v>
      </c>
      <c r="K155" s="166"/>
      <c r="L155" s="171"/>
      <c r="M155" s="172"/>
      <c r="N155" s="173"/>
      <c r="O155" s="173"/>
      <c r="P155" s="174">
        <f>P156+P160</f>
        <v>0</v>
      </c>
      <c r="Q155" s="173"/>
      <c r="R155" s="174">
        <f>R156+R160</f>
        <v>9.3100000000000002E-2</v>
      </c>
      <c r="S155" s="173"/>
      <c r="T155" s="175">
        <f>T156+T160</f>
        <v>0</v>
      </c>
      <c r="AR155" s="176" t="s">
        <v>245</v>
      </c>
      <c r="AT155" s="177" t="s">
        <v>67</v>
      </c>
      <c r="AU155" s="177" t="s">
        <v>68</v>
      </c>
      <c r="AY155" s="176" t="s">
        <v>204</v>
      </c>
      <c r="BK155" s="178">
        <f>BK156+BK160</f>
        <v>0</v>
      </c>
    </row>
    <row r="156" spans="1:65" s="12" customFormat="1" ht="22.9" customHeight="1">
      <c r="B156" s="165"/>
      <c r="C156" s="166"/>
      <c r="D156" s="167" t="s">
        <v>67</v>
      </c>
      <c r="E156" s="179" t="s">
        <v>246</v>
      </c>
      <c r="F156" s="179" t="s">
        <v>247</v>
      </c>
      <c r="G156" s="166"/>
      <c r="H156" s="166"/>
      <c r="I156" s="169"/>
      <c r="J156" s="180">
        <f>BK156</f>
        <v>0</v>
      </c>
      <c r="K156" s="166"/>
      <c r="L156" s="171"/>
      <c r="M156" s="172"/>
      <c r="N156" s="173"/>
      <c r="O156" s="173"/>
      <c r="P156" s="174">
        <f>SUM(P157:P159)</f>
        <v>0</v>
      </c>
      <c r="Q156" s="173"/>
      <c r="R156" s="174">
        <f>SUM(R157:R159)</f>
        <v>4.4400000000000002E-2</v>
      </c>
      <c r="S156" s="173"/>
      <c r="T156" s="175">
        <f>SUM(T157:T159)</f>
        <v>0</v>
      </c>
      <c r="AR156" s="176" t="s">
        <v>245</v>
      </c>
      <c r="AT156" s="177" t="s">
        <v>67</v>
      </c>
      <c r="AU156" s="177" t="s">
        <v>75</v>
      </c>
      <c r="AY156" s="176" t="s">
        <v>204</v>
      </c>
      <c r="BK156" s="178">
        <f>SUM(BK157:BK159)</f>
        <v>0</v>
      </c>
    </row>
    <row r="157" spans="1:65" s="2" customFormat="1" ht="16.5" customHeight="1">
      <c r="A157" s="36"/>
      <c r="B157" s="37"/>
      <c r="C157" s="181" t="s">
        <v>473</v>
      </c>
      <c r="D157" s="181" t="s">
        <v>207</v>
      </c>
      <c r="E157" s="182" t="s">
        <v>249</v>
      </c>
      <c r="F157" s="183" t="s">
        <v>250</v>
      </c>
      <c r="G157" s="184" t="s">
        <v>251</v>
      </c>
      <c r="H157" s="185">
        <v>12</v>
      </c>
      <c r="I157" s="186"/>
      <c r="J157" s="187">
        <f>ROUND(I157*H157,2)</f>
        <v>0</v>
      </c>
      <c r="K157" s="183" t="s">
        <v>211</v>
      </c>
      <c r="L157" s="41"/>
      <c r="M157" s="188" t="s">
        <v>19</v>
      </c>
      <c r="N157" s="189" t="s">
        <v>39</v>
      </c>
      <c r="O157" s="66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2" t="s">
        <v>252</v>
      </c>
      <c r="AT157" s="192" t="s">
        <v>207</v>
      </c>
      <c r="AU157" s="192" t="s">
        <v>80</v>
      </c>
      <c r="AY157" s="19" t="s">
        <v>204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9" t="s">
        <v>75</v>
      </c>
      <c r="BK157" s="193">
        <f>ROUND(I157*H157,2)</f>
        <v>0</v>
      </c>
      <c r="BL157" s="19" t="s">
        <v>252</v>
      </c>
      <c r="BM157" s="192" t="s">
        <v>973</v>
      </c>
    </row>
    <row r="158" spans="1:65" s="2" customFormat="1" ht="11.25">
      <c r="A158" s="36"/>
      <c r="B158" s="37"/>
      <c r="C158" s="38"/>
      <c r="D158" s="194" t="s">
        <v>213</v>
      </c>
      <c r="E158" s="38"/>
      <c r="F158" s="195" t="s">
        <v>254</v>
      </c>
      <c r="G158" s="38"/>
      <c r="H158" s="38"/>
      <c r="I158" s="196"/>
      <c r="J158" s="38"/>
      <c r="K158" s="38"/>
      <c r="L158" s="41"/>
      <c r="M158" s="197"/>
      <c r="N158" s="198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213</v>
      </c>
      <c r="AU158" s="19" t="s">
        <v>80</v>
      </c>
    </row>
    <row r="159" spans="1:65" s="2" customFormat="1" ht="16.5" customHeight="1">
      <c r="A159" s="36"/>
      <c r="B159" s="37"/>
      <c r="C159" s="222" t="s">
        <v>358</v>
      </c>
      <c r="D159" s="222" t="s">
        <v>243</v>
      </c>
      <c r="E159" s="223" t="s">
        <v>256</v>
      </c>
      <c r="F159" s="224" t="s">
        <v>257</v>
      </c>
      <c r="G159" s="225" t="s">
        <v>251</v>
      </c>
      <c r="H159" s="226">
        <v>12</v>
      </c>
      <c r="I159" s="227"/>
      <c r="J159" s="228">
        <f>ROUND(I159*H159,2)</f>
        <v>0</v>
      </c>
      <c r="K159" s="224" t="s">
        <v>211</v>
      </c>
      <c r="L159" s="229"/>
      <c r="M159" s="230" t="s">
        <v>19</v>
      </c>
      <c r="N159" s="231" t="s">
        <v>39</v>
      </c>
      <c r="O159" s="66"/>
      <c r="P159" s="190">
        <f>O159*H159</f>
        <v>0</v>
      </c>
      <c r="Q159" s="190">
        <v>3.7000000000000002E-3</v>
      </c>
      <c r="R159" s="190">
        <f>Q159*H159</f>
        <v>4.4400000000000002E-2</v>
      </c>
      <c r="S159" s="190">
        <v>0</v>
      </c>
      <c r="T159" s="19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2" t="s">
        <v>258</v>
      </c>
      <c r="AT159" s="192" t="s">
        <v>243</v>
      </c>
      <c r="AU159" s="192" t="s">
        <v>80</v>
      </c>
      <c r="AY159" s="19" t="s">
        <v>204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9" t="s">
        <v>75</v>
      </c>
      <c r="BK159" s="193">
        <f>ROUND(I159*H159,2)</f>
        <v>0</v>
      </c>
      <c r="BL159" s="19" t="s">
        <v>252</v>
      </c>
      <c r="BM159" s="192" t="s">
        <v>974</v>
      </c>
    </row>
    <row r="160" spans="1:65" s="12" customFormat="1" ht="22.9" customHeight="1">
      <c r="B160" s="165"/>
      <c r="C160" s="166"/>
      <c r="D160" s="167" t="s">
        <v>67</v>
      </c>
      <c r="E160" s="179" t="s">
        <v>260</v>
      </c>
      <c r="F160" s="179" t="s">
        <v>261</v>
      </c>
      <c r="G160" s="166"/>
      <c r="H160" s="166"/>
      <c r="I160" s="169"/>
      <c r="J160" s="180">
        <f>BK160</f>
        <v>0</v>
      </c>
      <c r="K160" s="166"/>
      <c r="L160" s="171"/>
      <c r="M160" s="172"/>
      <c r="N160" s="173"/>
      <c r="O160" s="173"/>
      <c r="P160" s="174">
        <f>SUM(P161:P196)</f>
        <v>0</v>
      </c>
      <c r="Q160" s="173"/>
      <c r="R160" s="174">
        <f>SUM(R161:R196)</f>
        <v>4.87E-2</v>
      </c>
      <c r="S160" s="173"/>
      <c r="T160" s="175">
        <f>SUM(T161:T196)</f>
        <v>0</v>
      </c>
      <c r="AR160" s="176" t="s">
        <v>245</v>
      </c>
      <c r="AT160" s="177" t="s">
        <v>67</v>
      </c>
      <c r="AU160" s="177" t="s">
        <v>75</v>
      </c>
      <c r="AY160" s="176" t="s">
        <v>204</v>
      </c>
      <c r="BK160" s="178">
        <f>SUM(BK161:BK196)</f>
        <v>0</v>
      </c>
    </row>
    <row r="161" spans="1:65" s="2" customFormat="1" ht="16.5" customHeight="1">
      <c r="A161" s="36"/>
      <c r="B161" s="37"/>
      <c r="C161" s="181" t="s">
        <v>366</v>
      </c>
      <c r="D161" s="181" t="s">
        <v>207</v>
      </c>
      <c r="E161" s="182" t="s">
        <v>263</v>
      </c>
      <c r="F161" s="183" t="s">
        <v>264</v>
      </c>
      <c r="G161" s="184" t="s">
        <v>265</v>
      </c>
      <c r="H161" s="185">
        <v>3</v>
      </c>
      <c r="I161" s="186"/>
      <c r="J161" s="187">
        <f>ROUND(I161*H161,2)</f>
        <v>0</v>
      </c>
      <c r="K161" s="183" t="s">
        <v>211</v>
      </c>
      <c r="L161" s="41"/>
      <c r="M161" s="188" t="s">
        <v>19</v>
      </c>
      <c r="N161" s="189" t="s">
        <v>39</v>
      </c>
      <c r="O161" s="66"/>
      <c r="P161" s="190">
        <f>O161*H161</f>
        <v>0</v>
      </c>
      <c r="Q161" s="190">
        <v>9.9000000000000008E-3</v>
      </c>
      <c r="R161" s="190">
        <f>Q161*H161</f>
        <v>2.9700000000000004E-2</v>
      </c>
      <c r="S161" s="190">
        <v>0</v>
      </c>
      <c r="T161" s="19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2" t="s">
        <v>206</v>
      </c>
      <c r="AT161" s="192" t="s">
        <v>207</v>
      </c>
      <c r="AU161" s="192" t="s">
        <v>80</v>
      </c>
      <c r="AY161" s="19" t="s">
        <v>204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9" t="s">
        <v>75</v>
      </c>
      <c r="BK161" s="193">
        <f>ROUND(I161*H161,2)</f>
        <v>0</v>
      </c>
      <c r="BL161" s="19" t="s">
        <v>206</v>
      </c>
      <c r="BM161" s="192" t="s">
        <v>975</v>
      </c>
    </row>
    <row r="162" spans="1:65" s="2" customFormat="1" ht="11.25">
      <c r="A162" s="36"/>
      <c r="B162" s="37"/>
      <c r="C162" s="38"/>
      <c r="D162" s="194" t="s">
        <v>213</v>
      </c>
      <c r="E162" s="38"/>
      <c r="F162" s="195" t="s">
        <v>267</v>
      </c>
      <c r="G162" s="38"/>
      <c r="H162" s="38"/>
      <c r="I162" s="196"/>
      <c r="J162" s="38"/>
      <c r="K162" s="38"/>
      <c r="L162" s="41"/>
      <c r="M162" s="197"/>
      <c r="N162" s="198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213</v>
      </c>
      <c r="AU162" s="19" t="s">
        <v>80</v>
      </c>
    </row>
    <row r="163" spans="1:65" s="2" customFormat="1" ht="33" customHeight="1">
      <c r="A163" s="36"/>
      <c r="B163" s="37"/>
      <c r="C163" s="181" t="s">
        <v>7</v>
      </c>
      <c r="D163" s="181" t="s">
        <v>207</v>
      </c>
      <c r="E163" s="182" t="s">
        <v>269</v>
      </c>
      <c r="F163" s="183" t="s">
        <v>270</v>
      </c>
      <c r="G163" s="184" t="s">
        <v>210</v>
      </c>
      <c r="H163" s="185">
        <v>7.1479999999999997</v>
      </c>
      <c r="I163" s="186"/>
      <c r="J163" s="187">
        <f>ROUND(I163*H163,2)</f>
        <v>0</v>
      </c>
      <c r="K163" s="183" t="s">
        <v>211</v>
      </c>
      <c r="L163" s="41"/>
      <c r="M163" s="188" t="s">
        <v>19</v>
      </c>
      <c r="N163" s="189" t="s">
        <v>39</v>
      </c>
      <c r="O163" s="66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2" t="s">
        <v>252</v>
      </c>
      <c r="AT163" s="192" t="s">
        <v>207</v>
      </c>
      <c r="AU163" s="192" t="s">
        <v>80</v>
      </c>
      <c r="AY163" s="19" t="s">
        <v>204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9" t="s">
        <v>75</v>
      </c>
      <c r="BK163" s="193">
        <f>ROUND(I163*H163,2)</f>
        <v>0</v>
      </c>
      <c r="BL163" s="19" t="s">
        <v>252</v>
      </c>
      <c r="BM163" s="192" t="s">
        <v>976</v>
      </c>
    </row>
    <row r="164" spans="1:65" s="2" customFormat="1" ht="11.25">
      <c r="A164" s="36"/>
      <c r="B164" s="37"/>
      <c r="C164" s="38"/>
      <c r="D164" s="194" t="s">
        <v>213</v>
      </c>
      <c r="E164" s="38"/>
      <c r="F164" s="195" t="s">
        <v>272</v>
      </c>
      <c r="G164" s="38"/>
      <c r="H164" s="38"/>
      <c r="I164" s="196"/>
      <c r="J164" s="38"/>
      <c r="K164" s="38"/>
      <c r="L164" s="41"/>
      <c r="M164" s="197"/>
      <c r="N164" s="198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213</v>
      </c>
      <c r="AU164" s="19" t="s">
        <v>80</v>
      </c>
    </row>
    <row r="165" spans="1:65" s="13" customFormat="1" ht="11.25">
      <c r="B165" s="199"/>
      <c r="C165" s="200"/>
      <c r="D165" s="201" t="s">
        <v>215</v>
      </c>
      <c r="E165" s="202" t="s">
        <v>19</v>
      </c>
      <c r="F165" s="203" t="s">
        <v>273</v>
      </c>
      <c r="G165" s="200"/>
      <c r="H165" s="204">
        <v>6.05</v>
      </c>
      <c r="I165" s="205"/>
      <c r="J165" s="200"/>
      <c r="K165" s="200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215</v>
      </c>
      <c r="AU165" s="210" t="s">
        <v>80</v>
      </c>
      <c r="AV165" s="13" t="s">
        <v>80</v>
      </c>
      <c r="AW165" s="13" t="s">
        <v>30</v>
      </c>
      <c r="AX165" s="13" t="s">
        <v>68</v>
      </c>
      <c r="AY165" s="210" t="s">
        <v>204</v>
      </c>
    </row>
    <row r="166" spans="1:65" s="13" customFormat="1" ht="11.25">
      <c r="B166" s="199"/>
      <c r="C166" s="200"/>
      <c r="D166" s="201" t="s">
        <v>215</v>
      </c>
      <c r="E166" s="202" t="s">
        <v>19</v>
      </c>
      <c r="F166" s="203" t="s">
        <v>274</v>
      </c>
      <c r="G166" s="200"/>
      <c r="H166" s="204">
        <v>1.0980000000000001</v>
      </c>
      <c r="I166" s="205"/>
      <c r="J166" s="200"/>
      <c r="K166" s="200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215</v>
      </c>
      <c r="AU166" s="210" t="s">
        <v>80</v>
      </c>
      <c r="AV166" s="13" t="s">
        <v>80</v>
      </c>
      <c r="AW166" s="13" t="s">
        <v>30</v>
      </c>
      <c r="AX166" s="13" t="s">
        <v>68</v>
      </c>
      <c r="AY166" s="210" t="s">
        <v>204</v>
      </c>
    </row>
    <row r="167" spans="1:65" s="13" customFormat="1" ht="11.25">
      <c r="B167" s="199"/>
      <c r="C167" s="200"/>
      <c r="D167" s="201" t="s">
        <v>215</v>
      </c>
      <c r="E167" s="202" t="s">
        <v>19</v>
      </c>
      <c r="F167" s="203" t="s">
        <v>275</v>
      </c>
      <c r="G167" s="200"/>
      <c r="H167" s="204">
        <v>0</v>
      </c>
      <c r="I167" s="205"/>
      <c r="J167" s="200"/>
      <c r="K167" s="200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215</v>
      </c>
      <c r="AU167" s="210" t="s">
        <v>80</v>
      </c>
      <c r="AV167" s="13" t="s">
        <v>80</v>
      </c>
      <c r="AW167" s="13" t="s">
        <v>30</v>
      </c>
      <c r="AX167" s="13" t="s">
        <v>68</v>
      </c>
      <c r="AY167" s="210" t="s">
        <v>204</v>
      </c>
    </row>
    <row r="168" spans="1:65" s="14" customFormat="1" ht="11.25">
      <c r="B168" s="211"/>
      <c r="C168" s="212"/>
      <c r="D168" s="201" t="s">
        <v>215</v>
      </c>
      <c r="E168" s="213" t="s">
        <v>19</v>
      </c>
      <c r="F168" s="214" t="s">
        <v>217</v>
      </c>
      <c r="G168" s="212"/>
      <c r="H168" s="215">
        <v>7.1479999999999997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215</v>
      </c>
      <c r="AU168" s="221" t="s">
        <v>80</v>
      </c>
      <c r="AV168" s="14" t="s">
        <v>206</v>
      </c>
      <c r="AW168" s="14" t="s">
        <v>30</v>
      </c>
      <c r="AX168" s="14" t="s">
        <v>75</v>
      </c>
      <c r="AY168" s="221" t="s">
        <v>204</v>
      </c>
    </row>
    <row r="169" spans="1:65" s="15" customFormat="1" ht="22.5">
      <c r="B169" s="232"/>
      <c r="C169" s="233"/>
      <c r="D169" s="201" t="s">
        <v>215</v>
      </c>
      <c r="E169" s="234" t="s">
        <v>19</v>
      </c>
      <c r="F169" s="235" t="s">
        <v>977</v>
      </c>
      <c r="G169" s="233"/>
      <c r="H169" s="234" t="s">
        <v>19</v>
      </c>
      <c r="I169" s="236"/>
      <c r="J169" s="233"/>
      <c r="K169" s="233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215</v>
      </c>
      <c r="AU169" s="241" t="s">
        <v>80</v>
      </c>
      <c r="AV169" s="15" t="s">
        <v>75</v>
      </c>
      <c r="AW169" s="15" t="s">
        <v>30</v>
      </c>
      <c r="AX169" s="15" t="s">
        <v>68</v>
      </c>
      <c r="AY169" s="241" t="s">
        <v>204</v>
      </c>
    </row>
    <row r="170" spans="1:65" s="13" customFormat="1" ht="11.25">
      <c r="B170" s="199"/>
      <c r="C170" s="200"/>
      <c r="D170" s="201" t="s">
        <v>215</v>
      </c>
      <c r="E170" s="202" t="s">
        <v>152</v>
      </c>
      <c r="F170" s="203" t="s">
        <v>978</v>
      </c>
      <c r="G170" s="200"/>
      <c r="H170" s="204">
        <v>0.78400000000000003</v>
      </c>
      <c r="I170" s="205"/>
      <c r="J170" s="200"/>
      <c r="K170" s="200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215</v>
      </c>
      <c r="AU170" s="210" t="s">
        <v>80</v>
      </c>
      <c r="AV170" s="13" t="s">
        <v>80</v>
      </c>
      <c r="AW170" s="13" t="s">
        <v>30</v>
      </c>
      <c r="AX170" s="13" t="s">
        <v>68</v>
      </c>
      <c r="AY170" s="210" t="s">
        <v>204</v>
      </c>
    </row>
    <row r="171" spans="1:65" s="15" customFormat="1" ht="11.25">
      <c r="B171" s="232"/>
      <c r="C171" s="233"/>
      <c r="D171" s="201" t="s">
        <v>215</v>
      </c>
      <c r="E171" s="234" t="s">
        <v>19</v>
      </c>
      <c r="F171" s="235" t="s">
        <v>979</v>
      </c>
      <c r="G171" s="233"/>
      <c r="H171" s="234" t="s">
        <v>19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215</v>
      </c>
      <c r="AU171" s="241" t="s">
        <v>80</v>
      </c>
      <c r="AV171" s="15" t="s">
        <v>75</v>
      </c>
      <c r="AW171" s="15" t="s">
        <v>30</v>
      </c>
      <c r="AX171" s="15" t="s">
        <v>68</v>
      </c>
      <c r="AY171" s="241" t="s">
        <v>204</v>
      </c>
    </row>
    <row r="172" spans="1:65" s="13" customFormat="1" ht="11.25">
      <c r="B172" s="199"/>
      <c r="C172" s="200"/>
      <c r="D172" s="201" t="s">
        <v>215</v>
      </c>
      <c r="E172" s="202" t="s">
        <v>155</v>
      </c>
      <c r="F172" s="203" t="s">
        <v>280</v>
      </c>
      <c r="G172" s="200"/>
      <c r="H172" s="204">
        <v>1.21</v>
      </c>
      <c r="I172" s="205"/>
      <c r="J172" s="200"/>
      <c r="K172" s="200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215</v>
      </c>
      <c r="AU172" s="210" t="s">
        <v>80</v>
      </c>
      <c r="AV172" s="13" t="s">
        <v>80</v>
      </c>
      <c r="AW172" s="13" t="s">
        <v>30</v>
      </c>
      <c r="AX172" s="13" t="s">
        <v>68</v>
      </c>
      <c r="AY172" s="210" t="s">
        <v>204</v>
      </c>
    </row>
    <row r="173" spans="1:65" s="15" customFormat="1" ht="11.25">
      <c r="B173" s="232"/>
      <c r="C173" s="233"/>
      <c r="D173" s="201" t="s">
        <v>215</v>
      </c>
      <c r="E173" s="234" t="s">
        <v>19</v>
      </c>
      <c r="F173" s="235" t="s">
        <v>980</v>
      </c>
      <c r="G173" s="233"/>
      <c r="H173" s="234" t="s">
        <v>19</v>
      </c>
      <c r="I173" s="236"/>
      <c r="J173" s="233"/>
      <c r="K173" s="233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215</v>
      </c>
      <c r="AU173" s="241" t="s">
        <v>80</v>
      </c>
      <c r="AV173" s="15" t="s">
        <v>75</v>
      </c>
      <c r="AW173" s="15" t="s">
        <v>30</v>
      </c>
      <c r="AX173" s="15" t="s">
        <v>68</v>
      </c>
      <c r="AY173" s="241" t="s">
        <v>204</v>
      </c>
    </row>
    <row r="174" spans="1:65" s="13" customFormat="1" ht="11.25">
      <c r="B174" s="199"/>
      <c r="C174" s="200"/>
      <c r="D174" s="201" t="s">
        <v>215</v>
      </c>
      <c r="E174" s="202" t="s">
        <v>159</v>
      </c>
      <c r="F174" s="203" t="s">
        <v>282</v>
      </c>
      <c r="G174" s="200"/>
      <c r="H174" s="204">
        <v>2.851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215</v>
      </c>
      <c r="AU174" s="210" t="s">
        <v>80</v>
      </c>
      <c r="AV174" s="13" t="s">
        <v>80</v>
      </c>
      <c r="AW174" s="13" t="s">
        <v>30</v>
      </c>
      <c r="AX174" s="13" t="s">
        <v>68</v>
      </c>
      <c r="AY174" s="210" t="s">
        <v>204</v>
      </c>
    </row>
    <row r="175" spans="1:65" s="2" customFormat="1" ht="37.9" customHeight="1">
      <c r="A175" s="36"/>
      <c r="B175" s="37"/>
      <c r="C175" s="181" t="s">
        <v>262</v>
      </c>
      <c r="D175" s="181" t="s">
        <v>207</v>
      </c>
      <c r="E175" s="182" t="s">
        <v>291</v>
      </c>
      <c r="F175" s="183" t="s">
        <v>292</v>
      </c>
      <c r="G175" s="184" t="s">
        <v>286</v>
      </c>
      <c r="H175" s="185">
        <v>65</v>
      </c>
      <c r="I175" s="186"/>
      <c r="J175" s="187">
        <f>ROUND(I175*H175,2)</f>
        <v>0</v>
      </c>
      <c r="K175" s="183" t="s">
        <v>211</v>
      </c>
      <c r="L175" s="41"/>
      <c r="M175" s="188" t="s">
        <v>19</v>
      </c>
      <c r="N175" s="189" t="s">
        <v>39</v>
      </c>
      <c r="O175" s="66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2" t="s">
        <v>252</v>
      </c>
      <c r="AT175" s="192" t="s">
        <v>207</v>
      </c>
      <c r="AU175" s="192" t="s">
        <v>80</v>
      </c>
      <c r="AY175" s="19" t="s">
        <v>204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9" t="s">
        <v>75</v>
      </c>
      <c r="BK175" s="193">
        <f>ROUND(I175*H175,2)</f>
        <v>0</v>
      </c>
      <c r="BL175" s="19" t="s">
        <v>252</v>
      </c>
      <c r="BM175" s="192" t="s">
        <v>981</v>
      </c>
    </row>
    <row r="176" spans="1:65" s="2" customFormat="1" ht="11.25">
      <c r="A176" s="36"/>
      <c r="B176" s="37"/>
      <c r="C176" s="38"/>
      <c r="D176" s="194" t="s">
        <v>213</v>
      </c>
      <c r="E176" s="38"/>
      <c r="F176" s="195" t="s">
        <v>294</v>
      </c>
      <c r="G176" s="38"/>
      <c r="H176" s="38"/>
      <c r="I176" s="196"/>
      <c r="J176" s="38"/>
      <c r="K176" s="38"/>
      <c r="L176" s="41"/>
      <c r="M176" s="197"/>
      <c r="N176" s="198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213</v>
      </c>
      <c r="AU176" s="19" t="s">
        <v>80</v>
      </c>
    </row>
    <row r="177" spans="1:65" s="2" customFormat="1" ht="16.5" customHeight="1">
      <c r="A177" s="36"/>
      <c r="B177" s="37"/>
      <c r="C177" s="181" t="s">
        <v>345</v>
      </c>
      <c r="D177" s="181" t="s">
        <v>207</v>
      </c>
      <c r="E177" s="182" t="s">
        <v>297</v>
      </c>
      <c r="F177" s="183" t="s">
        <v>298</v>
      </c>
      <c r="G177" s="184" t="s">
        <v>251</v>
      </c>
      <c r="H177" s="185">
        <v>2</v>
      </c>
      <c r="I177" s="186"/>
      <c r="J177" s="187">
        <f>ROUND(I177*H177,2)</f>
        <v>0</v>
      </c>
      <c r="K177" s="183" t="s">
        <v>211</v>
      </c>
      <c r="L177" s="41"/>
      <c r="M177" s="188" t="s">
        <v>19</v>
      </c>
      <c r="N177" s="189" t="s">
        <v>39</v>
      </c>
      <c r="O177" s="66"/>
      <c r="P177" s="190">
        <f>O177*H177</f>
        <v>0</v>
      </c>
      <c r="Q177" s="190">
        <v>7.6E-3</v>
      </c>
      <c r="R177" s="190">
        <f>Q177*H177</f>
        <v>1.52E-2</v>
      </c>
      <c r="S177" s="190">
        <v>0</v>
      </c>
      <c r="T177" s="191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2" t="s">
        <v>252</v>
      </c>
      <c r="AT177" s="192" t="s">
        <v>207</v>
      </c>
      <c r="AU177" s="192" t="s">
        <v>80</v>
      </c>
      <c r="AY177" s="19" t="s">
        <v>204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9" t="s">
        <v>75</v>
      </c>
      <c r="BK177" s="193">
        <f>ROUND(I177*H177,2)</f>
        <v>0</v>
      </c>
      <c r="BL177" s="19" t="s">
        <v>252</v>
      </c>
      <c r="BM177" s="192" t="s">
        <v>982</v>
      </c>
    </row>
    <row r="178" spans="1:65" s="2" customFormat="1" ht="11.25">
      <c r="A178" s="36"/>
      <c r="B178" s="37"/>
      <c r="C178" s="38"/>
      <c r="D178" s="194" t="s">
        <v>213</v>
      </c>
      <c r="E178" s="38"/>
      <c r="F178" s="195" t="s">
        <v>300</v>
      </c>
      <c r="G178" s="38"/>
      <c r="H178" s="38"/>
      <c r="I178" s="196"/>
      <c r="J178" s="38"/>
      <c r="K178" s="38"/>
      <c r="L178" s="41"/>
      <c r="M178" s="197"/>
      <c r="N178" s="198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213</v>
      </c>
      <c r="AU178" s="19" t="s">
        <v>80</v>
      </c>
    </row>
    <row r="179" spans="1:65" s="2" customFormat="1" ht="16.5" customHeight="1">
      <c r="A179" s="36"/>
      <c r="B179" s="37"/>
      <c r="C179" s="181" t="s">
        <v>268</v>
      </c>
      <c r="D179" s="181" t="s">
        <v>207</v>
      </c>
      <c r="E179" s="182" t="s">
        <v>302</v>
      </c>
      <c r="F179" s="183" t="s">
        <v>303</v>
      </c>
      <c r="G179" s="184" t="s">
        <v>286</v>
      </c>
      <c r="H179" s="185">
        <v>2</v>
      </c>
      <c r="I179" s="186"/>
      <c r="J179" s="187">
        <f>ROUND(I179*H179,2)</f>
        <v>0</v>
      </c>
      <c r="K179" s="183" t="s">
        <v>211</v>
      </c>
      <c r="L179" s="41"/>
      <c r="M179" s="188" t="s">
        <v>19</v>
      </c>
      <c r="N179" s="189" t="s">
        <v>39</v>
      </c>
      <c r="O179" s="66"/>
      <c r="P179" s="190">
        <f>O179*H179</f>
        <v>0</v>
      </c>
      <c r="Q179" s="190">
        <v>1.9E-3</v>
      </c>
      <c r="R179" s="190">
        <f>Q179*H179</f>
        <v>3.8E-3</v>
      </c>
      <c r="S179" s="190">
        <v>0</v>
      </c>
      <c r="T179" s="191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2" t="s">
        <v>252</v>
      </c>
      <c r="AT179" s="192" t="s">
        <v>207</v>
      </c>
      <c r="AU179" s="192" t="s">
        <v>80</v>
      </c>
      <c r="AY179" s="19" t="s">
        <v>204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9" t="s">
        <v>75</v>
      </c>
      <c r="BK179" s="193">
        <f>ROUND(I179*H179,2)</f>
        <v>0</v>
      </c>
      <c r="BL179" s="19" t="s">
        <v>252</v>
      </c>
      <c r="BM179" s="192" t="s">
        <v>983</v>
      </c>
    </row>
    <row r="180" spans="1:65" s="2" customFormat="1" ht="11.25">
      <c r="A180" s="36"/>
      <c r="B180" s="37"/>
      <c r="C180" s="38"/>
      <c r="D180" s="194" t="s">
        <v>213</v>
      </c>
      <c r="E180" s="38"/>
      <c r="F180" s="195" t="s">
        <v>305</v>
      </c>
      <c r="G180" s="38"/>
      <c r="H180" s="38"/>
      <c r="I180" s="196"/>
      <c r="J180" s="38"/>
      <c r="K180" s="38"/>
      <c r="L180" s="41"/>
      <c r="M180" s="197"/>
      <c r="N180" s="198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213</v>
      </c>
      <c r="AU180" s="19" t="s">
        <v>80</v>
      </c>
    </row>
    <row r="181" spans="1:65" s="2" customFormat="1" ht="24.2" customHeight="1">
      <c r="A181" s="36"/>
      <c r="B181" s="37"/>
      <c r="C181" s="181" t="s">
        <v>376</v>
      </c>
      <c r="D181" s="181" t="s">
        <v>207</v>
      </c>
      <c r="E181" s="182" t="s">
        <v>307</v>
      </c>
      <c r="F181" s="183" t="s">
        <v>308</v>
      </c>
      <c r="G181" s="184" t="s">
        <v>210</v>
      </c>
      <c r="H181" s="185">
        <v>10.952</v>
      </c>
      <c r="I181" s="186"/>
      <c r="J181" s="187">
        <f>ROUND(I181*H181,2)</f>
        <v>0</v>
      </c>
      <c r="K181" s="183" t="s">
        <v>211</v>
      </c>
      <c r="L181" s="41"/>
      <c r="M181" s="188" t="s">
        <v>19</v>
      </c>
      <c r="N181" s="189" t="s">
        <v>39</v>
      </c>
      <c r="O181" s="66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2" t="s">
        <v>252</v>
      </c>
      <c r="AT181" s="192" t="s">
        <v>207</v>
      </c>
      <c r="AU181" s="192" t="s">
        <v>80</v>
      </c>
      <c r="AY181" s="19" t="s">
        <v>204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9" t="s">
        <v>75</v>
      </c>
      <c r="BK181" s="193">
        <f>ROUND(I181*H181,2)</f>
        <v>0</v>
      </c>
      <c r="BL181" s="19" t="s">
        <v>252</v>
      </c>
      <c r="BM181" s="192" t="s">
        <v>984</v>
      </c>
    </row>
    <row r="182" spans="1:65" s="2" customFormat="1" ht="11.25">
      <c r="A182" s="36"/>
      <c r="B182" s="37"/>
      <c r="C182" s="38"/>
      <c r="D182" s="194" t="s">
        <v>213</v>
      </c>
      <c r="E182" s="38"/>
      <c r="F182" s="195" t="s">
        <v>310</v>
      </c>
      <c r="G182" s="38"/>
      <c r="H182" s="38"/>
      <c r="I182" s="196"/>
      <c r="J182" s="38"/>
      <c r="K182" s="38"/>
      <c r="L182" s="41"/>
      <c r="M182" s="197"/>
      <c r="N182" s="198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213</v>
      </c>
      <c r="AU182" s="19" t="s">
        <v>80</v>
      </c>
    </row>
    <row r="183" spans="1:65" s="2" customFormat="1" ht="29.25">
      <c r="A183" s="36"/>
      <c r="B183" s="37"/>
      <c r="C183" s="38"/>
      <c r="D183" s="201" t="s">
        <v>311</v>
      </c>
      <c r="E183" s="38"/>
      <c r="F183" s="242" t="s">
        <v>312</v>
      </c>
      <c r="G183" s="38"/>
      <c r="H183" s="38"/>
      <c r="I183" s="196"/>
      <c r="J183" s="38"/>
      <c r="K183" s="38"/>
      <c r="L183" s="41"/>
      <c r="M183" s="197"/>
      <c r="N183" s="198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311</v>
      </c>
      <c r="AU183" s="19" t="s">
        <v>80</v>
      </c>
    </row>
    <row r="184" spans="1:65" s="13" customFormat="1" ht="11.25">
      <c r="B184" s="199"/>
      <c r="C184" s="200"/>
      <c r="D184" s="201" t="s">
        <v>215</v>
      </c>
      <c r="E184" s="202" t="s">
        <v>19</v>
      </c>
      <c r="F184" s="203" t="s">
        <v>313</v>
      </c>
      <c r="G184" s="200"/>
      <c r="H184" s="204">
        <v>0.92100000000000004</v>
      </c>
      <c r="I184" s="205"/>
      <c r="J184" s="200"/>
      <c r="K184" s="200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215</v>
      </c>
      <c r="AU184" s="210" t="s">
        <v>80</v>
      </c>
      <c r="AV184" s="13" t="s">
        <v>80</v>
      </c>
      <c r="AW184" s="13" t="s">
        <v>30</v>
      </c>
      <c r="AX184" s="13" t="s">
        <v>68</v>
      </c>
      <c r="AY184" s="210" t="s">
        <v>204</v>
      </c>
    </row>
    <row r="185" spans="1:65" s="13" customFormat="1" ht="11.25">
      <c r="B185" s="199"/>
      <c r="C185" s="200"/>
      <c r="D185" s="201" t="s">
        <v>215</v>
      </c>
      <c r="E185" s="202" t="s">
        <v>19</v>
      </c>
      <c r="F185" s="203" t="s">
        <v>985</v>
      </c>
      <c r="G185" s="200"/>
      <c r="H185" s="204">
        <v>2.6579999999999999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215</v>
      </c>
      <c r="AU185" s="210" t="s">
        <v>80</v>
      </c>
      <c r="AV185" s="13" t="s">
        <v>80</v>
      </c>
      <c r="AW185" s="13" t="s">
        <v>30</v>
      </c>
      <c r="AX185" s="13" t="s">
        <v>68</v>
      </c>
      <c r="AY185" s="210" t="s">
        <v>204</v>
      </c>
    </row>
    <row r="186" spans="1:65" s="13" customFormat="1" ht="11.25">
      <c r="B186" s="199"/>
      <c r="C186" s="200"/>
      <c r="D186" s="201" t="s">
        <v>215</v>
      </c>
      <c r="E186" s="202" t="s">
        <v>19</v>
      </c>
      <c r="F186" s="203" t="s">
        <v>315</v>
      </c>
      <c r="G186" s="200"/>
      <c r="H186" s="204">
        <v>0</v>
      </c>
      <c r="I186" s="205"/>
      <c r="J186" s="200"/>
      <c r="K186" s="200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215</v>
      </c>
      <c r="AU186" s="210" t="s">
        <v>80</v>
      </c>
      <c r="AV186" s="13" t="s">
        <v>80</v>
      </c>
      <c r="AW186" s="13" t="s">
        <v>30</v>
      </c>
      <c r="AX186" s="13" t="s">
        <v>68</v>
      </c>
      <c r="AY186" s="210" t="s">
        <v>204</v>
      </c>
    </row>
    <row r="187" spans="1:65" s="13" customFormat="1" ht="11.25">
      <c r="B187" s="199"/>
      <c r="C187" s="200"/>
      <c r="D187" s="201" t="s">
        <v>215</v>
      </c>
      <c r="E187" s="202" t="s">
        <v>19</v>
      </c>
      <c r="F187" s="203" t="s">
        <v>986</v>
      </c>
      <c r="G187" s="200"/>
      <c r="H187" s="204">
        <v>7.3730000000000002</v>
      </c>
      <c r="I187" s="205"/>
      <c r="J187" s="200"/>
      <c r="K187" s="200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215</v>
      </c>
      <c r="AU187" s="210" t="s">
        <v>80</v>
      </c>
      <c r="AV187" s="13" t="s">
        <v>80</v>
      </c>
      <c r="AW187" s="13" t="s">
        <v>30</v>
      </c>
      <c r="AX187" s="13" t="s">
        <v>68</v>
      </c>
      <c r="AY187" s="210" t="s">
        <v>204</v>
      </c>
    </row>
    <row r="188" spans="1:65" s="14" customFormat="1" ht="11.25">
      <c r="B188" s="211"/>
      <c r="C188" s="212"/>
      <c r="D188" s="201" t="s">
        <v>215</v>
      </c>
      <c r="E188" s="213" t="s">
        <v>19</v>
      </c>
      <c r="F188" s="214" t="s">
        <v>217</v>
      </c>
      <c r="G188" s="212"/>
      <c r="H188" s="215">
        <v>10.952</v>
      </c>
      <c r="I188" s="216"/>
      <c r="J188" s="212"/>
      <c r="K188" s="212"/>
      <c r="L188" s="217"/>
      <c r="M188" s="218"/>
      <c r="N188" s="219"/>
      <c r="O188" s="219"/>
      <c r="P188" s="219"/>
      <c r="Q188" s="219"/>
      <c r="R188" s="219"/>
      <c r="S188" s="219"/>
      <c r="T188" s="220"/>
      <c r="AT188" s="221" t="s">
        <v>215</v>
      </c>
      <c r="AU188" s="221" t="s">
        <v>80</v>
      </c>
      <c r="AV188" s="14" t="s">
        <v>206</v>
      </c>
      <c r="AW188" s="14" t="s">
        <v>30</v>
      </c>
      <c r="AX188" s="14" t="s">
        <v>75</v>
      </c>
      <c r="AY188" s="221" t="s">
        <v>204</v>
      </c>
    </row>
    <row r="189" spans="1:65" s="15" customFormat="1" ht="11.25">
      <c r="B189" s="232"/>
      <c r="C189" s="233"/>
      <c r="D189" s="201" t="s">
        <v>215</v>
      </c>
      <c r="E189" s="234" t="s">
        <v>19</v>
      </c>
      <c r="F189" s="235" t="s">
        <v>987</v>
      </c>
      <c r="G189" s="233"/>
      <c r="H189" s="234" t="s">
        <v>19</v>
      </c>
      <c r="I189" s="236"/>
      <c r="J189" s="233"/>
      <c r="K189" s="233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215</v>
      </c>
      <c r="AU189" s="241" t="s">
        <v>80</v>
      </c>
      <c r="AV189" s="15" t="s">
        <v>75</v>
      </c>
      <c r="AW189" s="15" t="s">
        <v>30</v>
      </c>
      <c r="AX189" s="15" t="s">
        <v>68</v>
      </c>
      <c r="AY189" s="241" t="s">
        <v>204</v>
      </c>
    </row>
    <row r="190" spans="1:65" s="13" customFormat="1" ht="11.25">
      <c r="B190" s="199"/>
      <c r="C190" s="200"/>
      <c r="D190" s="201" t="s">
        <v>215</v>
      </c>
      <c r="E190" s="202" t="s">
        <v>162</v>
      </c>
      <c r="F190" s="203" t="s">
        <v>317</v>
      </c>
      <c r="G190" s="200"/>
      <c r="H190" s="204">
        <v>0.65800000000000003</v>
      </c>
      <c r="I190" s="205"/>
      <c r="J190" s="200"/>
      <c r="K190" s="200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215</v>
      </c>
      <c r="AU190" s="210" t="s">
        <v>80</v>
      </c>
      <c r="AV190" s="13" t="s">
        <v>80</v>
      </c>
      <c r="AW190" s="13" t="s">
        <v>30</v>
      </c>
      <c r="AX190" s="13" t="s">
        <v>68</v>
      </c>
      <c r="AY190" s="210" t="s">
        <v>204</v>
      </c>
    </row>
    <row r="191" spans="1:65" s="15" customFormat="1" ht="11.25">
      <c r="B191" s="232"/>
      <c r="C191" s="233"/>
      <c r="D191" s="201" t="s">
        <v>215</v>
      </c>
      <c r="E191" s="234" t="s">
        <v>19</v>
      </c>
      <c r="F191" s="235" t="s">
        <v>988</v>
      </c>
      <c r="G191" s="233"/>
      <c r="H191" s="234" t="s">
        <v>19</v>
      </c>
      <c r="I191" s="236"/>
      <c r="J191" s="233"/>
      <c r="K191" s="233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215</v>
      </c>
      <c r="AU191" s="241" t="s">
        <v>80</v>
      </c>
      <c r="AV191" s="15" t="s">
        <v>75</v>
      </c>
      <c r="AW191" s="15" t="s">
        <v>30</v>
      </c>
      <c r="AX191" s="15" t="s">
        <v>68</v>
      </c>
      <c r="AY191" s="241" t="s">
        <v>204</v>
      </c>
    </row>
    <row r="192" spans="1:65" s="13" customFormat="1" ht="11.25">
      <c r="B192" s="199"/>
      <c r="C192" s="200"/>
      <c r="D192" s="201" t="s">
        <v>215</v>
      </c>
      <c r="E192" s="202" t="s">
        <v>165</v>
      </c>
      <c r="F192" s="203" t="s">
        <v>318</v>
      </c>
      <c r="G192" s="200"/>
      <c r="H192" s="204">
        <v>0.88600000000000001</v>
      </c>
      <c r="I192" s="205"/>
      <c r="J192" s="200"/>
      <c r="K192" s="200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215</v>
      </c>
      <c r="AU192" s="210" t="s">
        <v>80</v>
      </c>
      <c r="AV192" s="13" t="s">
        <v>80</v>
      </c>
      <c r="AW192" s="13" t="s">
        <v>30</v>
      </c>
      <c r="AX192" s="13" t="s">
        <v>68</v>
      </c>
      <c r="AY192" s="210" t="s">
        <v>204</v>
      </c>
    </row>
    <row r="193" spans="1:65" s="15" customFormat="1" ht="11.25">
      <c r="B193" s="232"/>
      <c r="C193" s="233"/>
      <c r="D193" s="201" t="s">
        <v>215</v>
      </c>
      <c r="E193" s="234" t="s">
        <v>19</v>
      </c>
      <c r="F193" s="235" t="s">
        <v>989</v>
      </c>
      <c r="G193" s="233"/>
      <c r="H193" s="234" t="s">
        <v>19</v>
      </c>
      <c r="I193" s="236"/>
      <c r="J193" s="233"/>
      <c r="K193" s="233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215</v>
      </c>
      <c r="AU193" s="241" t="s">
        <v>80</v>
      </c>
      <c r="AV193" s="15" t="s">
        <v>75</v>
      </c>
      <c r="AW193" s="15" t="s">
        <v>30</v>
      </c>
      <c r="AX193" s="15" t="s">
        <v>68</v>
      </c>
      <c r="AY193" s="241" t="s">
        <v>204</v>
      </c>
    </row>
    <row r="194" spans="1:65" s="13" customFormat="1" ht="11.25">
      <c r="B194" s="199"/>
      <c r="C194" s="200"/>
      <c r="D194" s="201" t="s">
        <v>215</v>
      </c>
      <c r="E194" s="202" t="s">
        <v>168</v>
      </c>
      <c r="F194" s="203" t="s">
        <v>319</v>
      </c>
      <c r="G194" s="200"/>
      <c r="H194" s="204">
        <v>1.827</v>
      </c>
      <c r="I194" s="205"/>
      <c r="J194" s="200"/>
      <c r="K194" s="200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215</v>
      </c>
      <c r="AU194" s="210" t="s">
        <v>80</v>
      </c>
      <c r="AV194" s="13" t="s">
        <v>80</v>
      </c>
      <c r="AW194" s="13" t="s">
        <v>30</v>
      </c>
      <c r="AX194" s="13" t="s">
        <v>68</v>
      </c>
      <c r="AY194" s="210" t="s">
        <v>204</v>
      </c>
    </row>
    <row r="195" spans="1:65" s="2" customFormat="1" ht="33" customHeight="1">
      <c r="A195" s="36"/>
      <c r="B195" s="37"/>
      <c r="C195" s="181" t="s">
        <v>255</v>
      </c>
      <c r="D195" s="181" t="s">
        <v>207</v>
      </c>
      <c r="E195" s="182" t="s">
        <v>326</v>
      </c>
      <c r="F195" s="183" t="s">
        <v>327</v>
      </c>
      <c r="G195" s="184" t="s">
        <v>286</v>
      </c>
      <c r="H195" s="185">
        <v>65</v>
      </c>
      <c r="I195" s="186"/>
      <c r="J195" s="187">
        <f>ROUND(I195*H195,2)</f>
        <v>0</v>
      </c>
      <c r="K195" s="183" t="s">
        <v>211</v>
      </c>
      <c r="L195" s="41"/>
      <c r="M195" s="188" t="s">
        <v>19</v>
      </c>
      <c r="N195" s="189" t="s">
        <v>39</v>
      </c>
      <c r="O195" s="66"/>
      <c r="P195" s="190">
        <f>O195*H195</f>
        <v>0</v>
      </c>
      <c r="Q195" s="190">
        <v>0</v>
      </c>
      <c r="R195" s="190">
        <f>Q195*H195</f>
        <v>0</v>
      </c>
      <c r="S195" s="190">
        <v>0</v>
      </c>
      <c r="T195" s="191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2" t="s">
        <v>252</v>
      </c>
      <c r="AT195" s="192" t="s">
        <v>207</v>
      </c>
      <c r="AU195" s="192" t="s">
        <v>80</v>
      </c>
      <c r="AY195" s="19" t="s">
        <v>204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9" t="s">
        <v>75</v>
      </c>
      <c r="BK195" s="193">
        <f>ROUND(I195*H195,2)</f>
        <v>0</v>
      </c>
      <c r="BL195" s="19" t="s">
        <v>252</v>
      </c>
      <c r="BM195" s="192" t="s">
        <v>990</v>
      </c>
    </row>
    <row r="196" spans="1:65" s="2" customFormat="1" ht="11.25">
      <c r="A196" s="36"/>
      <c r="B196" s="37"/>
      <c r="C196" s="38"/>
      <c r="D196" s="194" t="s">
        <v>213</v>
      </c>
      <c r="E196" s="38"/>
      <c r="F196" s="195" t="s">
        <v>329</v>
      </c>
      <c r="G196" s="38"/>
      <c r="H196" s="38"/>
      <c r="I196" s="196"/>
      <c r="J196" s="38"/>
      <c r="K196" s="38"/>
      <c r="L196" s="41"/>
      <c r="M196" s="243"/>
      <c r="N196" s="244"/>
      <c r="O196" s="245"/>
      <c r="P196" s="245"/>
      <c r="Q196" s="245"/>
      <c r="R196" s="245"/>
      <c r="S196" s="245"/>
      <c r="T196" s="24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213</v>
      </c>
      <c r="AU196" s="19" t="s">
        <v>80</v>
      </c>
    </row>
    <row r="197" spans="1:65" s="2" customFormat="1" ht="6.95" customHeight="1">
      <c r="A197" s="36"/>
      <c r="B197" s="49"/>
      <c r="C197" s="50"/>
      <c r="D197" s="50"/>
      <c r="E197" s="50"/>
      <c r="F197" s="50"/>
      <c r="G197" s="50"/>
      <c r="H197" s="50"/>
      <c r="I197" s="50"/>
      <c r="J197" s="50"/>
      <c r="K197" s="50"/>
      <c r="L197" s="41"/>
      <c r="M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</row>
  </sheetData>
  <sheetProtection algorithmName="SHA-512" hashValue="9Tr0VC/L0RmT/yCLAGa3M/bZyAtVCE9Q9Ficu+jya1LxHsBwiEHWKMLijs4lwaWiRJ4F0Wd8AP/eeOZzc/jCpg==" saltValue="BG4iP4Wk2owPH58ey8yAINeQaPtwY+uq6wu3VOhYh0N/jhypfpAtc0Dx3CyiX/ZiUarTyJt5TX23yNasu4xSNg==" spinCount="100000" sheet="1" objects="1" scenarios="1" formatColumns="0" formatRows="0" autoFilter="0"/>
  <autoFilter ref="C87:K196" xr:uid="{00000000-0009-0000-0000-00000B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0" r:id="rId1" xr:uid="{00000000-0004-0000-0B00-000000000000}"/>
    <hyperlink ref="F102" r:id="rId2" xr:uid="{00000000-0004-0000-0B00-000001000000}"/>
    <hyperlink ref="F114" r:id="rId3" xr:uid="{00000000-0004-0000-0B00-000002000000}"/>
    <hyperlink ref="F126" r:id="rId4" xr:uid="{00000000-0004-0000-0B00-000003000000}"/>
    <hyperlink ref="F138" r:id="rId5" xr:uid="{00000000-0004-0000-0B00-000004000000}"/>
    <hyperlink ref="F140" r:id="rId6" xr:uid="{00000000-0004-0000-0B00-000005000000}"/>
    <hyperlink ref="F142" r:id="rId7" xr:uid="{00000000-0004-0000-0B00-000006000000}"/>
    <hyperlink ref="F144" r:id="rId8" xr:uid="{00000000-0004-0000-0B00-000007000000}"/>
    <hyperlink ref="F149" r:id="rId9" xr:uid="{00000000-0004-0000-0B00-000008000000}"/>
    <hyperlink ref="F151" r:id="rId10" xr:uid="{00000000-0004-0000-0B00-000009000000}"/>
    <hyperlink ref="F154" r:id="rId11" xr:uid="{00000000-0004-0000-0B00-00000A000000}"/>
    <hyperlink ref="F158" r:id="rId12" xr:uid="{00000000-0004-0000-0B00-00000B000000}"/>
    <hyperlink ref="F162" r:id="rId13" xr:uid="{00000000-0004-0000-0B00-00000C000000}"/>
    <hyperlink ref="F164" r:id="rId14" xr:uid="{00000000-0004-0000-0B00-00000D000000}"/>
    <hyperlink ref="F176" r:id="rId15" xr:uid="{00000000-0004-0000-0B00-00000E000000}"/>
    <hyperlink ref="F178" r:id="rId16" xr:uid="{00000000-0004-0000-0B00-00000F000000}"/>
    <hyperlink ref="F180" r:id="rId17" xr:uid="{00000000-0004-0000-0B00-000010000000}"/>
    <hyperlink ref="F182" r:id="rId18" xr:uid="{00000000-0004-0000-0B00-000011000000}"/>
    <hyperlink ref="F196" r:id="rId19" xr:uid="{00000000-0004-0000-0B00-00001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17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115</v>
      </c>
      <c r="AZ2" s="110" t="s">
        <v>991</v>
      </c>
      <c r="BA2" s="110" t="s">
        <v>19</v>
      </c>
      <c r="BB2" s="110" t="s">
        <v>19</v>
      </c>
      <c r="BC2" s="110" t="s">
        <v>992</v>
      </c>
      <c r="BD2" s="110" t="s">
        <v>80</v>
      </c>
    </row>
    <row r="3" spans="1:5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  <c r="AZ3" s="110" t="s">
        <v>993</v>
      </c>
      <c r="BA3" s="110" t="s">
        <v>19</v>
      </c>
      <c r="BB3" s="110" t="s">
        <v>19</v>
      </c>
      <c r="BC3" s="110" t="s">
        <v>411</v>
      </c>
      <c r="BD3" s="110" t="s">
        <v>80</v>
      </c>
    </row>
    <row r="4" spans="1:5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  <c r="AZ4" s="110" t="s">
        <v>994</v>
      </c>
      <c r="BA4" s="110" t="s">
        <v>19</v>
      </c>
      <c r="BB4" s="110" t="s">
        <v>19</v>
      </c>
      <c r="BC4" s="110" t="s">
        <v>995</v>
      </c>
      <c r="BD4" s="110" t="s">
        <v>80</v>
      </c>
    </row>
    <row r="5" spans="1:56" s="1" customFormat="1" ht="6.95" customHeight="1">
      <c r="B5" s="22"/>
      <c r="L5" s="22"/>
      <c r="AZ5" s="110" t="s">
        <v>996</v>
      </c>
      <c r="BA5" s="110" t="s">
        <v>19</v>
      </c>
      <c r="BB5" s="110" t="s">
        <v>19</v>
      </c>
      <c r="BC5" s="110" t="s">
        <v>325</v>
      </c>
      <c r="BD5" s="110" t="s">
        <v>80</v>
      </c>
    </row>
    <row r="6" spans="1:56" s="1" customFormat="1" ht="12" customHeight="1">
      <c r="B6" s="22"/>
      <c r="D6" s="115" t="s">
        <v>16</v>
      </c>
      <c r="L6" s="22"/>
      <c r="AZ6" s="110" t="s">
        <v>997</v>
      </c>
      <c r="BA6" s="110" t="s">
        <v>19</v>
      </c>
      <c r="BB6" s="110" t="s">
        <v>19</v>
      </c>
      <c r="BC6" s="110" t="s">
        <v>7</v>
      </c>
      <c r="BD6" s="110" t="s">
        <v>80</v>
      </c>
    </row>
    <row r="7" spans="1:5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  <c r="AZ7" s="110" t="s">
        <v>998</v>
      </c>
      <c r="BA7" s="110" t="s">
        <v>19</v>
      </c>
      <c r="BB7" s="110" t="s">
        <v>19</v>
      </c>
      <c r="BC7" s="110" t="s">
        <v>995</v>
      </c>
      <c r="BD7" s="110" t="s">
        <v>80</v>
      </c>
    </row>
    <row r="8" spans="1:56" s="1" customFormat="1" ht="12" customHeight="1">
      <c r="B8" s="22"/>
      <c r="D8" s="115" t="s">
        <v>171</v>
      </c>
      <c r="L8" s="22"/>
    </row>
    <row r="9" spans="1:56" s="2" customFormat="1" ht="16.5" customHeight="1">
      <c r="A9" s="36"/>
      <c r="B9" s="41"/>
      <c r="C9" s="36"/>
      <c r="D9" s="36"/>
      <c r="E9" s="407" t="s">
        <v>916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6.5" customHeight="1">
      <c r="A11" s="36"/>
      <c r="B11" s="41"/>
      <c r="C11" s="36"/>
      <c r="D11" s="36"/>
      <c r="E11" s="410" t="s">
        <v>999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5" t="s">
        <v>21</v>
      </c>
      <c r="E14" s="36"/>
      <c r="F14" s="105" t="s">
        <v>22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22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22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ROUND(J86,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ROUND((SUM(BE86:BE173)),  2)</f>
        <v>0</v>
      </c>
      <c r="G35" s="36"/>
      <c r="H35" s="36"/>
      <c r="I35" s="127">
        <v>0.21</v>
      </c>
      <c r="J35" s="126">
        <f>ROUND(((SUM(BE86:BE173))*I35),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ROUND((SUM(BF86:BF173)),  2)</f>
        <v>0</v>
      </c>
      <c r="G36" s="36"/>
      <c r="H36" s="36"/>
      <c r="I36" s="127">
        <v>0.15</v>
      </c>
      <c r="J36" s="126">
        <f>ROUND(((SUM(BF86:BF173))*I36),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ROUND((SUM(BG86:BG173)),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ROUND((SUM(BH86:BH173)),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ROUND((SUM(BI86:BI173)),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916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25.2 - UOŽI - Oprava osvětlení zast. Vlaské - elektromontážní práce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J86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382</v>
      </c>
      <c r="E64" s="146"/>
      <c r="F64" s="146"/>
      <c r="G64" s="146"/>
      <c r="H64" s="146"/>
      <c r="I64" s="146"/>
      <c r="J64" s="147">
        <f>J87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1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189</v>
      </c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414" t="str">
        <f>E7</f>
        <v>Oprava osvětlení zast. na trati Litovel předměstí - Kostelec na Hané</v>
      </c>
      <c r="F74" s="415"/>
      <c r="G74" s="415"/>
      <c r="H74" s="415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1" customFormat="1" ht="12" customHeight="1">
      <c r="B75" s="23"/>
      <c r="C75" s="31" t="s">
        <v>171</v>
      </c>
      <c r="D75" s="24"/>
      <c r="E75" s="24"/>
      <c r="F75" s="24"/>
      <c r="G75" s="24"/>
      <c r="H75" s="24"/>
      <c r="I75" s="24"/>
      <c r="J75" s="24"/>
      <c r="K75" s="24"/>
      <c r="L75" s="22"/>
    </row>
    <row r="76" spans="1:31" s="2" customFormat="1" ht="16.5" customHeight="1">
      <c r="A76" s="36"/>
      <c r="B76" s="37"/>
      <c r="C76" s="38"/>
      <c r="D76" s="38"/>
      <c r="E76" s="414" t="s">
        <v>916</v>
      </c>
      <c r="F76" s="416"/>
      <c r="G76" s="416"/>
      <c r="H76" s="416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173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70" t="str">
        <f>E11</f>
        <v>25.2 - UOŽI - Oprava osvětlení zast. Vlaské - elektromontážní práce</v>
      </c>
      <c r="F78" s="416"/>
      <c r="G78" s="416"/>
      <c r="H78" s="416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F14</f>
        <v xml:space="preserve"> </v>
      </c>
      <c r="G80" s="38"/>
      <c r="H80" s="38"/>
      <c r="I80" s="31" t="s">
        <v>23</v>
      </c>
      <c r="J80" s="61">
        <f>IF(J14="","",J14)</f>
        <v>0</v>
      </c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24</v>
      </c>
      <c r="D82" s="38"/>
      <c r="E82" s="38"/>
      <c r="F82" s="29" t="str">
        <f>E17</f>
        <v xml:space="preserve"> </v>
      </c>
      <c r="G82" s="38"/>
      <c r="H82" s="38"/>
      <c r="I82" s="31" t="s">
        <v>29</v>
      </c>
      <c r="J82" s="34" t="str">
        <f>E23</f>
        <v xml:space="preserve"> 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27</v>
      </c>
      <c r="D83" s="38"/>
      <c r="E83" s="38"/>
      <c r="F83" s="29" t="str">
        <f>IF(E20="","",E20)</f>
        <v>Vyplň údaj</v>
      </c>
      <c r="G83" s="38"/>
      <c r="H83" s="38"/>
      <c r="I83" s="31" t="s">
        <v>31</v>
      </c>
      <c r="J83" s="34" t="str">
        <f>E26</f>
        <v xml:space="preserve"> 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54"/>
      <c r="B85" s="155"/>
      <c r="C85" s="156" t="s">
        <v>190</v>
      </c>
      <c r="D85" s="157" t="s">
        <v>53</v>
      </c>
      <c r="E85" s="157" t="s">
        <v>49</v>
      </c>
      <c r="F85" s="157" t="s">
        <v>50</v>
      </c>
      <c r="G85" s="157" t="s">
        <v>191</v>
      </c>
      <c r="H85" s="157" t="s">
        <v>192</v>
      </c>
      <c r="I85" s="157" t="s">
        <v>193</v>
      </c>
      <c r="J85" s="157" t="s">
        <v>180</v>
      </c>
      <c r="K85" s="158" t="s">
        <v>194</v>
      </c>
      <c r="L85" s="159"/>
      <c r="M85" s="70" t="s">
        <v>19</v>
      </c>
      <c r="N85" s="71" t="s">
        <v>38</v>
      </c>
      <c r="O85" s="71" t="s">
        <v>195</v>
      </c>
      <c r="P85" s="71" t="s">
        <v>196</v>
      </c>
      <c r="Q85" s="71" t="s">
        <v>197</v>
      </c>
      <c r="R85" s="71" t="s">
        <v>198</v>
      </c>
      <c r="S85" s="71" t="s">
        <v>199</v>
      </c>
      <c r="T85" s="72" t="s">
        <v>200</v>
      </c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</row>
    <row r="86" spans="1:65" s="2" customFormat="1" ht="22.9" customHeight="1">
      <c r="A86" s="36"/>
      <c r="B86" s="37"/>
      <c r="C86" s="77" t="s">
        <v>201</v>
      </c>
      <c r="D86" s="38"/>
      <c r="E86" s="38"/>
      <c r="F86" s="38"/>
      <c r="G86" s="38"/>
      <c r="H86" s="38"/>
      <c r="I86" s="38"/>
      <c r="J86" s="160">
        <f>BK86</f>
        <v>0</v>
      </c>
      <c r="K86" s="38"/>
      <c r="L86" s="41"/>
      <c r="M86" s="73"/>
      <c r="N86" s="161"/>
      <c r="O86" s="74"/>
      <c r="P86" s="162">
        <f>P87</f>
        <v>0</v>
      </c>
      <c r="Q86" s="74"/>
      <c r="R86" s="162">
        <f>R87</f>
        <v>0</v>
      </c>
      <c r="S86" s="74"/>
      <c r="T86" s="163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67</v>
      </c>
      <c r="AU86" s="19" t="s">
        <v>181</v>
      </c>
      <c r="BK86" s="164">
        <f>BK87</f>
        <v>0</v>
      </c>
    </row>
    <row r="87" spans="1:65" s="12" customFormat="1" ht="25.9" customHeight="1">
      <c r="B87" s="165"/>
      <c r="C87" s="166"/>
      <c r="D87" s="167" t="s">
        <v>67</v>
      </c>
      <c r="E87" s="168" t="s">
        <v>383</v>
      </c>
      <c r="F87" s="168" t="s">
        <v>384</v>
      </c>
      <c r="G87" s="166"/>
      <c r="H87" s="166"/>
      <c r="I87" s="169"/>
      <c r="J87" s="170">
        <f>BK87</f>
        <v>0</v>
      </c>
      <c r="K87" s="166"/>
      <c r="L87" s="171"/>
      <c r="M87" s="172"/>
      <c r="N87" s="173"/>
      <c r="O87" s="173"/>
      <c r="P87" s="174">
        <f>SUM(P88:P173)</f>
        <v>0</v>
      </c>
      <c r="Q87" s="173"/>
      <c r="R87" s="174">
        <f>SUM(R88:R173)</f>
        <v>0</v>
      </c>
      <c r="S87" s="173"/>
      <c r="T87" s="175">
        <f>SUM(T88:T173)</f>
        <v>0</v>
      </c>
      <c r="AR87" s="176" t="s">
        <v>206</v>
      </c>
      <c r="AT87" s="177" t="s">
        <v>67</v>
      </c>
      <c r="AU87" s="177" t="s">
        <v>68</v>
      </c>
      <c r="AY87" s="176" t="s">
        <v>204</v>
      </c>
      <c r="BK87" s="178">
        <f>SUM(BK88:BK173)</f>
        <v>0</v>
      </c>
    </row>
    <row r="88" spans="1:65" s="2" customFormat="1" ht="44.25" customHeight="1">
      <c r="A88" s="36"/>
      <c r="B88" s="37"/>
      <c r="C88" s="181" t="s">
        <v>75</v>
      </c>
      <c r="D88" s="181" t="s">
        <v>207</v>
      </c>
      <c r="E88" s="182" t="s">
        <v>415</v>
      </c>
      <c r="F88" s="183" t="s">
        <v>416</v>
      </c>
      <c r="G88" s="184" t="s">
        <v>286</v>
      </c>
      <c r="H88" s="185">
        <v>65</v>
      </c>
      <c r="I88" s="186"/>
      <c r="J88" s="187">
        <f t="shared" ref="J88:J95" si="0">ROUND(I88*H88,2)</f>
        <v>0</v>
      </c>
      <c r="K88" s="183" t="s">
        <v>388</v>
      </c>
      <c r="L88" s="41"/>
      <c r="M88" s="188" t="s">
        <v>19</v>
      </c>
      <c r="N88" s="189" t="s">
        <v>39</v>
      </c>
      <c r="O88" s="66"/>
      <c r="P88" s="190">
        <f t="shared" ref="P88:P95" si="1">O88*H88</f>
        <v>0</v>
      </c>
      <c r="Q88" s="190">
        <v>0</v>
      </c>
      <c r="R88" s="190">
        <f t="shared" ref="R88:R95" si="2">Q88*H88</f>
        <v>0</v>
      </c>
      <c r="S88" s="190">
        <v>0</v>
      </c>
      <c r="T88" s="191">
        <f t="shared" ref="T88:T95" si="3"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2" t="s">
        <v>389</v>
      </c>
      <c r="AT88" s="192" t="s">
        <v>207</v>
      </c>
      <c r="AU88" s="192" t="s">
        <v>75</v>
      </c>
      <c r="AY88" s="19" t="s">
        <v>204</v>
      </c>
      <c r="BE88" s="193">
        <f t="shared" ref="BE88:BE95" si="4">IF(N88="základní",J88,0)</f>
        <v>0</v>
      </c>
      <c r="BF88" s="193">
        <f t="shared" ref="BF88:BF95" si="5">IF(N88="snížená",J88,0)</f>
        <v>0</v>
      </c>
      <c r="BG88" s="193">
        <f t="shared" ref="BG88:BG95" si="6">IF(N88="zákl. přenesená",J88,0)</f>
        <v>0</v>
      </c>
      <c r="BH88" s="193">
        <f t="shared" ref="BH88:BH95" si="7">IF(N88="sníž. přenesená",J88,0)</f>
        <v>0</v>
      </c>
      <c r="BI88" s="193">
        <f t="shared" ref="BI88:BI95" si="8">IF(N88="nulová",J88,0)</f>
        <v>0</v>
      </c>
      <c r="BJ88" s="19" t="s">
        <v>75</v>
      </c>
      <c r="BK88" s="193">
        <f t="shared" ref="BK88:BK95" si="9">ROUND(I88*H88,2)</f>
        <v>0</v>
      </c>
      <c r="BL88" s="19" t="s">
        <v>389</v>
      </c>
      <c r="BM88" s="192" t="s">
        <v>1000</v>
      </c>
    </row>
    <row r="89" spans="1:65" s="2" customFormat="1" ht="16.5" customHeight="1">
      <c r="A89" s="36"/>
      <c r="B89" s="37"/>
      <c r="C89" s="222" t="s">
        <v>80</v>
      </c>
      <c r="D89" s="222" t="s">
        <v>243</v>
      </c>
      <c r="E89" s="223" t="s">
        <v>418</v>
      </c>
      <c r="F89" s="224" t="s">
        <v>419</v>
      </c>
      <c r="G89" s="225" t="s">
        <v>286</v>
      </c>
      <c r="H89" s="226">
        <v>65</v>
      </c>
      <c r="I89" s="227"/>
      <c r="J89" s="228">
        <f t="shared" si="0"/>
        <v>0</v>
      </c>
      <c r="K89" s="224" t="s">
        <v>388</v>
      </c>
      <c r="L89" s="229"/>
      <c r="M89" s="230" t="s">
        <v>19</v>
      </c>
      <c r="N89" s="231" t="s">
        <v>39</v>
      </c>
      <c r="O89" s="66"/>
      <c r="P89" s="190">
        <f t="shared" si="1"/>
        <v>0</v>
      </c>
      <c r="Q89" s="190">
        <v>0</v>
      </c>
      <c r="R89" s="190">
        <f t="shared" si="2"/>
        <v>0</v>
      </c>
      <c r="S89" s="190">
        <v>0</v>
      </c>
      <c r="T89" s="191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2" t="s">
        <v>420</v>
      </c>
      <c r="AT89" s="192" t="s">
        <v>243</v>
      </c>
      <c r="AU89" s="192" t="s">
        <v>75</v>
      </c>
      <c r="AY89" s="19" t="s">
        <v>204</v>
      </c>
      <c r="BE89" s="193">
        <f t="shared" si="4"/>
        <v>0</v>
      </c>
      <c r="BF89" s="193">
        <f t="shared" si="5"/>
        <v>0</v>
      </c>
      <c r="BG89" s="193">
        <f t="shared" si="6"/>
        <v>0</v>
      </c>
      <c r="BH89" s="193">
        <f t="shared" si="7"/>
        <v>0</v>
      </c>
      <c r="BI89" s="193">
        <f t="shared" si="8"/>
        <v>0</v>
      </c>
      <c r="BJ89" s="19" t="s">
        <v>75</v>
      </c>
      <c r="BK89" s="193">
        <f t="shared" si="9"/>
        <v>0</v>
      </c>
      <c r="BL89" s="19" t="s">
        <v>420</v>
      </c>
      <c r="BM89" s="192" t="s">
        <v>1001</v>
      </c>
    </row>
    <row r="90" spans="1:65" s="2" customFormat="1" ht="16.5" customHeight="1">
      <c r="A90" s="36"/>
      <c r="B90" s="37"/>
      <c r="C90" s="181" t="s">
        <v>245</v>
      </c>
      <c r="D90" s="181" t="s">
        <v>207</v>
      </c>
      <c r="E90" s="182" t="s">
        <v>422</v>
      </c>
      <c r="F90" s="183" t="s">
        <v>423</v>
      </c>
      <c r="G90" s="184" t="s">
        <v>251</v>
      </c>
      <c r="H90" s="185">
        <v>24</v>
      </c>
      <c r="I90" s="186"/>
      <c r="J90" s="187">
        <f t="shared" si="0"/>
        <v>0</v>
      </c>
      <c r="K90" s="183" t="s">
        <v>388</v>
      </c>
      <c r="L90" s="41"/>
      <c r="M90" s="188" t="s">
        <v>19</v>
      </c>
      <c r="N90" s="189" t="s">
        <v>39</v>
      </c>
      <c r="O90" s="66"/>
      <c r="P90" s="190">
        <f t="shared" si="1"/>
        <v>0</v>
      </c>
      <c r="Q90" s="190">
        <v>0</v>
      </c>
      <c r="R90" s="190">
        <f t="shared" si="2"/>
        <v>0</v>
      </c>
      <c r="S90" s="190">
        <v>0</v>
      </c>
      <c r="T90" s="191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252</v>
      </c>
      <c r="AT90" s="192" t="s">
        <v>207</v>
      </c>
      <c r="AU90" s="192" t="s">
        <v>75</v>
      </c>
      <c r="AY90" s="19" t="s">
        <v>204</v>
      </c>
      <c r="BE90" s="193">
        <f t="shared" si="4"/>
        <v>0</v>
      </c>
      <c r="BF90" s="193">
        <f t="shared" si="5"/>
        <v>0</v>
      </c>
      <c r="BG90" s="193">
        <f t="shared" si="6"/>
        <v>0</v>
      </c>
      <c r="BH90" s="193">
        <f t="shared" si="7"/>
        <v>0</v>
      </c>
      <c r="BI90" s="193">
        <f t="shared" si="8"/>
        <v>0</v>
      </c>
      <c r="BJ90" s="19" t="s">
        <v>75</v>
      </c>
      <c r="BK90" s="193">
        <f t="shared" si="9"/>
        <v>0</v>
      </c>
      <c r="BL90" s="19" t="s">
        <v>252</v>
      </c>
      <c r="BM90" s="192" t="s">
        <v>1002</v>
      </c>
    </row>
    <row r="91" spans="1:65" s="2" customFormat="1" ht="16.5" customHeight="1">
      <c r="A91" s="36"/>
      <c r="B91" s="37"/>
      <c r="C91" s="222" t="s">
        <v>206</v>
      </c>
      <c r="D91" s="222" t="s">
        <v>243</v>
      </c>
      <c r="E91" s="223" t="s">
        <v>425</v>
      </c>
      <c r="F91" s="224" t="s">
        <v>426</v>
      </c>
      <c r="G91" s="225" t="s">
        <v>251</v>
      </c>
      <c r="H91" s="226">
        <v>16</v>
      </c>
      <c r="I91" s="227"/>
      <c r="J91" s="228">
        <f t="shared" si="0"/>
        <v>0</v>
      </c>
      <c r="K91" s="224" t="s">
        <v>388</v>
      </c>
      <c r="L91" s="229"/>
      <c r="M91" s="230" t="s">
        <v>19</v>
      </c>
      <c r="N91" s="231" t="s">
        <v>39</v>
      </c>
      <c r="O91" s="66"/>
      <c r="P91" s="190">
        <f t="shared" si="1"/>
        <v>0</v>
      </c>
      <c r="Q91" s="190">
        <v>0</v>
      </c>
      <c r="R91" s="190">
        <f t="shared" si="2"/>
        <v>0</v>
      </c>
      <c r="S91" s="190">
        <v>0</v>
      </c>
      <c r="T91" s="191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420</v>
      </c>
      <c r="AT91" s="192" t="s">
        <v>243</v>
      </c>
      <c r="AU91" s="192" t="s">
        <v>75</v>
      </c>
      <c r="AY91" s="19" t="s">
        <v>204</v>
      </c>
      <c r="BE91" s="193">
        <f t="shared" si="4"/>
        <v>0</v>
      </c>
      <c r="BF91" s="193">
        <f t="shared" si="5"/>
        <v>0</v>
      </c>
      <c r="BG91" s="193">
        <f t="shared" si="6"/>
        <v>0</v>
      </c>
      <c r="BH91" s="193">
        <f t="shared" si="7"/>
        <v>0</v>
      </c>
      <c r="BI91" s="193">
        <f t="shared" si="8"/>
        <v>0</v>
      </c>
      <c r="BJ91" s="19" t="s">
        <v>75</v>
      </c>
      <c r="BK91" s="193">
        <f t="shared" si="9"/>
        <v>0</v>
      </c>
      <c r="BL91" s="19" t="s">
        <v>420</v>
      </c>
      <c r="BM91" s="192" t="s">
        <v>1003</v>
      </c>
    </row>
    <row r="92" spans="1:65" s="2" customFormat="1" ht="16.5" customHeight="1">
      <c r="A92" s="36"/>
      <c r="B92" s="37"/>
      <c r="C92" s="222" t="s">
        <v>218</v>
      </c>
      <c r="D92" s="222" t="s">
        <v>243</v>
      </c>
      <c r="E92" s="223" t="s">
        <v>428</v>
      </c>
      <c r="F92" s="224" t="s">
        <v>429</v>
      </c>
      <c r="G92" s="225" t="s">
        <v>251</v>
      </c>
      <c r="H92" s="226">
        <v>8</v>
      </c>
      <c r="I92" s="227"/>
      <c r="J92" s="228">
        <f t="shared" si="0"/>
        <v>0</v>
      </c>
      <c r="K92" s="224" t="s">
        <v>388</v>
      </c>
      <c r="L92" s="229"/>
      <c r="M92" s="230" t="s">
        <v>19</v>
      </c>
      <c r="N92" s="231" t="s">
        <v>39</v>
      </c>
      <c r="O92" s="66"/>
      <c r="P92" s="190">
        <f t="shared" si="1"/>
        <v>0</v>
      </c>
      <c r="Q92" s="190">
        <v>0</v>
      </c>
      <c r="R92" s="190">
        <f t="shared" si="2"/>
        <v>0</v>
      </c>
      <c r="S92" s="190">
        <v>0</v>
      </c>
      <c r="T92" s="191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2" t="s">
        <v>420</v>
      </c>
      <c r="AT92" s="192" t="s">
        <v>243</v>
      </c>
      <c r="AU92" s="192" t="s">
        <v>75</v>
      </c>
      <c r="AY92" s="19" t="s">
        <v>204</v>
      </c>
      <c r="BE92" s="193">
        <f t="shared" si="4"/>
        <v>0</v>
      </c>
      <c r="BF92" s="193">
        <f t="shared" si="5"/>
        <v>0</v>
      </c>
      <c r="BG92" s="193">
        <f t="shared" si="6"/>
        <v>0</v>
      </c>
      <c r="BH92" s="193">
        <f t="shared" si="7"/>
        <v>0</v>
      </c>
      <c r="BI92" s="193">
        <f t="shared" si="8"/>
        <v>0</v>
      </c>
      <c r="BJ92" s="19" t="s">
        <v>75</v>
      </c>
      <c r="BK92" s="193">
        <f t="shared" si="9"/>
        <v>0</v>
      </c>
      <c r="BL92" s="19" t="s">
        <v>420</v>
      </c>
      <c r="BM92" s="192" t="s">
        <v>1004</v>
      </c>
    </row>
    <row r="93" spans="1:65" s="2" customFormat="1" ht="24.2" customHeight="1">
      <c r="A93" s="36"/>
      <c r="B93" s="37"/>
      <c r="C93" s="181" t="s">
        <v>223</v>
      </c>
      <c r="D93" s="181" t="s">
        <v>207</v>
      </c>
      <c r="E93" s="182" t="s">
        <v>431</v>
      </c>
      <c r="F93" s="183" t="s">
        <v>432</v>
      </c>
      <c r="G93" s="184" t="s">
        <v>251</v>
      </c>
      <c r="H93" s="185">
        <v>16</v>
      </c>
      <c r="I93" s="186"/>
      <c r="J93" s="187">
        <f t="shared" si="0"/>
        <v>0</v>
      </c>
      <c r="K93" s="183" t="s">
        <v>388</v>
      </c>
      <c r="L93" s="41"/>
      <c r="M93" s="188" t="s">
        <v>19</v>
      </c>
      <c r="N93" s="189" t="s">
        <v>39</v>
      </c>
      <c r="O93" s="66"/>
      <c r="P93" s="190">
        <f t="shared" si="1"/>
        <v>0</v>
      </c>
      <c r="Q93" s="190">
        <v>0</v>
      </c>
      <c r="R93" s="190">
        <f t="shared" si="2"/>
        <v>0</v>
      </c>
      <c r="S93" s="190">
        <v>0</v>
      </c>
      <c r="T93" s="191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2" t="s">
        <v>389</v>
      </c>
      <c r="AT93" s="192" t="s">
        <v>207</v>
      </c>
      <c r="AU93" s="192" t="s">
        <v>75</v>
      </c>
      <c r="AY93" s="19" t="s">
        <v>204</v>
      </c>
      <c r="BE93" s="193">
        <f t="shared" si="4"/>
        <v>0</v>
      </c>
      <c r="BF93" s="193">
        <f t="shared" si="5"/>
        <v>0</v>
      </c>
      <c r="BG93" s="193">
        <f t="shared" si="6"/>
        <v>0</v>
      </c>
      <c r="BH93" s="193">
        <f t="shared" si="7"/>
        <v>0</v>
      </c>
      <c r="BI93" s="193">
        <f t="shared" si="8"/>
        <v>0</v>
      </c>
      <c r="BJ93" s="19" t="s">
        <v>75</v>
      </c>
      <c r="BK93" s="193">
        <f t="shared" si="9"/>
        <v>0</v>
      </c>
      <c r="BL93" s="19" t="s">
        <v>389</v>
      </c>
      <c r="BM93" s="192" t="s">
        <v>1005</v>
      </c>
    </row>
    <row r="94" spans="1:65" s="2" customFormat="1" ht="16.5" customHeight="1">
      <c r="A94" s="36"/>
      <c r="B94" s="37"/>
      <c r="C94" s="222" t="s">
        <v>229</v>
      </c>
      <c r="D94" s="222" t="s">
        <v>243</v>
      </c>
      <c r="E94" s="223" t="s">
        <v>434</v>
      </c>
      <c r="F94" s="224" t="s">
        <v>435</v>
      </c>
      <c r="G94" s="225" t="s">
        <v>251</v>
      </c>
      <c r="H94" s="226">
        <v>16</v>
      </c>
      <c r="I94" s="227"/>
      <c r="J94" s="228">
        <f t="shared" si="0"/>
        <v>0</v>
      </c>
      <c r="K94" s="224" t="s">
        <v>388</v>
      </c>
      <c r="L94" s="229"/>
      <c r="M94" s="230" t="s">
        <v>19</v>
      </c>
      <c r="N94" s="231" t="s">
        <v>39</v>
      </c>
      <c r="O94" s="66"/>
      <c r="P94" s="190">
        <f t="shared" si="1"/>
        <v>0</v>
      </c>
      <c r="Q94" s="190">
        <v>0</v>
      </c>
      <c r="R94" s="190">
        <f t="shared" si="2"/>
        <v>0</v>
      </c>
      <c r="S94" s="190">
        <v>0</v>
      </c>
      <c r="T94" s="191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2" t="s">
        <v>420</v>
      </c>
      <c r="AT94" s="192" t="s">
        <v>243</v>
      </c>
      <c r="AU94" s="192" t="s">
        <v>75</v>
      </c>
      <c r="AY94" s="19" t="s">
        <v>204</v>
      </c>
      <c r="BE94" s="193">
        <f t="shared" si="4"/>
        <v>0</v>
      </c>
      <c r="BF94" s="193">
        <f t="shared" si="5"/>
        <v>0</v>
      </c>
      <c r="BG94" s="193">
        <f t="shared" si="6"/>
        <v>0</v>
      </c>
      <c r="BH94" s="193">
        <f t="shared" si="7"/>
        <v>0</v>
      </c>
      <c r="BI94" s="193">
        <f t="shared" si="8"/>
        <v>0</v>
      </c>
      <c r="BJ94" s="19" t="s">
        <v>75</v>
      </c>
      <c r="BK94" s="193">
        <f t="shared" si="9"/>
        <v>0</v>
      </c>
      <c r="BL94" s="19" t="s">
        <v>420</v>
      </c>
      <c r="BM94" s="192" t="s">
        <v>1006</v>
      </c>
    </row>
    <row r="95" spans="1:65" s="2" customFormat="1" ht="21.75" customHeight="1">
      <c r="A95" s="36"/>
      <c r="B95" s="37"/>
      <c r="C95" s="181" t="s">
        <v>236</v>
      </c>
      <c r="D95" s="181" t="s">
        <v>207</v>
      </c>
      <c r="E95" s="182" t="s">
        <v>437</v>
      </c>
      <c r="F95" s="183" t="s">
        <v>438</v>
      </c>
      <c r="G95" s="184" t="s">
        <v>286</v>
      </c>
      <c r="H95" s="185">
        <v>138.6</v>
      </c>
      <c r="I95" s="186"/>
      <c r="J95" s="187">
        <f t="shared" si="0"/>
        <v>0</v>
      </c>
      <c r="K95" s="183" t="s">
        <v>388</v>
      </c>
      <c r="L95" s="41"/>
      <c r="M95" s="188" t="s">
        <v>19</v>
      </c>
      <c r="N95" s="189" t="s">
        <v>39</v>
      </c>
      <c r="O95" s="66"/>
      <c r="P95" s="190">
        <f t="shared" si="1"/>
        <v>0</v>
      </c>
      <c r="Q95" s="190">
        <v>0</v>
      </c>
      <c r="R95" s="190">
        <f t="shared" si="2"/>
        <v>0</v>
      </c>
      <c r="S95" s="190">
        <v>0</v>
      </c>
      <c r="T95" s="191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2" t="s">
        <v>389</v>
      </c>
      <c r="AT95" s="192" t="s">
        <v>207</v>
      </c>
      <c r="AU95" s="192" t="s">
        <v>75</v>
      </c>
      <c r="AY95" s="19" t="s">
        <v>204</v>
      </c>
      <c r="BE95" s="193">
        <f t="shared" si="4"/>
        <v>0</v>
      </c>
      <c r="BF95" s="193">
        <f t="shared" si="5"/>
        <v>0</v>
      </c>
      <c r="BG95" s="193">
        <f t="shared" si="6"/>
        <v>0</v>
      </c>
      <c r="BH95" s="193">
        <f t="shared" si="7"/>
        <v>0</v>
      </c>
      <c r="BI95" s="193">
        <f t="shared" si="8"/>
        <v>0</v>
      </c>
      <c r="BJ95" s="19" t="s">
        <v>75</v>
      </c>
      <c r="BK95" s="193">
        <f t="shared" si="9"/>
        <v>0</v>
      </c>
      <c r="BL95" s="19" t="s">
        <v>389</v>
      </c>
      <c r="BM95" s="192" t="s">
        <v>1007</v>
      </c>
    </row>
    <row r="96" spans="1:65" s="13" customFormat="1" ht="11.25">
      <c r="B96" s="199"/>
      <c r="C96" s="200"/>
      <c r="D96" s="201" t="s">
        <v>215</v>
      </c>
      <c r="E96" s="202" t="s">
        <v>19</v>
      </c>
      <c r="F96" s="203" t="s">
        <v>1008</v>
      </c>
      <c r="G96" s="200"/>
      <c r="H96" s="204">
        <v>52</v>
      </c>
      <c r="I96" s="205"/>
      <c r="J96" s="200"/>
      <c r="K96" s="200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215</v>
      </c>
      <c r="AU96" s="210" t="s">
        <v>75</v>
      </c>
      <c r="AV96" s="13" t="s">
        <v>80</v>
      </c>
      <c r="AW96" s="13" t="s">
        <v>30</v>
      </c>
      <c r="AX96" s="13" t="s">
        <v>68</v>
      </c>
      <c r="AY96" s="210" t="s">
        <v>204</v>
      </c>
    </row>
    <row r="97" spans="1:65" s="13" customFormat="1" ht="11.25">
      <c r="B97" s="199"/>
      <c r="C97" s="200"/>
      <c r="D97" s="201" t="s">
        <v>215</v>
      </c>
      <c r="E97" s="202" t="s">
        <v>19</v>
      </c>
      <c r="F97" s="203" t="s">
        <v>1009</v>
      </c>
      <c r="G97" s="200"/>
      <c r="H97" s="204">
        <v>18</v>
      </c>
      <c r="I97" s="205"/>
      <c r="J97" s="200"/>
      <c r="K97" s="200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215</v>
      </c>
      <c r="AU97" s="210" t="s">
        <v>75</v>
      </c>
      <c r="AV97" s="13" t="s">
        <v>80</v>
      </c>
      <c r="AW97" s="13" t="s">
        <v>30</v>
      </c>
      <c r="AX97" s="13" t="s">
        <v>68</v>
      </c>
      <c r="AY97" s="210" t="s">
        <v>204</v>
      </c>
    </row>
    <row r="98" spans="1:65" s="13" customFormat="1" ht="11.25">
      <c r="B98" s="199"/>
      <c r="C98" s="200"/>
      <c r="D98" s="201" t="s">
        <v>215</v>
      </c>
      <c r="E98" s="202" t="s">
        <v>19</v>
      </c>
      <c r="F98" s="203" t="s">
        <v>1010</v>
      </c>
      <c r="G98" s="200"/>
      <c r="H98" s="204">
        <v>15</v>
      </c>
      <c r="I98" s="205"/>
      <c r="J98" s="200"/>
      <c r="K98" s="200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215</v>
      </c>
      <c r="AU98" s="210" t="s">
        <v>75</v>
      </c>
      <c r="AV98" s="13" t="s">
        <v>80</v>
      </c>
      <c r="AW98" s="13" t="s">
        <v>30</v>
      </c>
      <c r="AX98" s="13" t="s">
        <v>68</v>
      </c>
      <c r="AY98" s="210" t="s">
        <v>204</v>
      </c>
    </row>
    <row r="99" spans="1:65" s="13" customFormat="1" ht="11.25">
      <c r="B99" s="199"/>
      <c r="C99" s="200"/>
      <c r="D99" s="201" t="s">
        <v>215</v>
      </c>
      <c r="E99" s="202" t="s">
        <v>19</v>
      </c>
      <c r="F99" s="203" t="s">
        <v>1011</v>
      </c>
      <c r="G99" s="200"/>
      <c r="H99" s="204">
        <v>20</v>
      </c>
      <c r="I99" s="205"/>
      <c r="J99" s="200"/>
      <c r="K99" s="200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215</v>
      </c>
      <c r="AU99" s="210" t="s">
        <v>75</v>
      </c>
      <c r="AV99" s="13" t="s">
        <v>80</v>
      </c>
      <c r="AW99" s="13" t="s">
        <v>30</v>
      </c>
      <c r="AX99" s="13" t="s">
        <v>68</v>
      </c>
      <c r="AY99" s="210" t="s">
        <v>204</v>
      </c>
    </row>
    <row r="100" spans="1:65" s="13" customFormat="1" ht="11.25">
      <c r="B100" s="199"/>
      <c r="C100" s="200"/>
      <c r="D100" s="201" t="s">
        <v>215</v>
      </c>
      <c r="E100" s="202" t="s">
        <v>19</v>
      </c>
      <c r="F100" s="203" t="s">
        <v>1012</v>
      </c>
      <c r="G100" s="200"/>
      <c r="H100" s="204">
        <v>21</v>
      </c>
      <c r="I100" s="205"/>
      <c r="J100" s="200"/>
      <c r="K100" s="200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215</v>
      </c>
      <c r="AU100" s="210" t="s">
        <v>75</v>
      </c>
      <c r="AV100" s="13" t="s">
        <v>80</v>
      </c>
      <c r="AW100" s="13" t="s">
        <v>30</v>
      </c>
      <c r="AX100" s="13" t="s">
        <v>68</v>
      </c>
      <c r="AY100" s="210" t="s">
        <v>204</v>
      </c>
    </row>
    <row r="101" spans="1:65" s="16" customFormat="1" ht="11.25">
      <c r="B101" s="252"/>
      <c r="C101" s="253"/>
      <c r="D101" s="201" t="s">
        <v>215</v>
      </c>
      <c r="E101" s="254" t="s">
        <v>991</v>
      </c>
      <c r="F101" s="255" t="s">
        <v>1013</v>
      </c>
      <c r="G101" s="253"/>
      <c r="H101" s="256">
        <v>126</v>
      </c>
      <c r="I101" s="257"/>
      <c r="J101" s="253"/>
      <c r="K101" s="253"/>
      <c r="L101" s="258"/>
      <c r="M101" s="259"/>
      <c r="N101" s="260"/>
      <c r="O101" s="260"/>
      <c r="P101" s="260"/>
      <c r="Q101" s="260"/>
      <c r="R101" s="260"/>
      <c r="S101" s="260"/>
      <c r="T101" s="261"/>
      <c r="AT101" s="262" t="s">
        <v>215</v>
      </c>
      <c r="AU101" s="262" t="s">
        <v>75</v>
      </c>
      <c r="AV101" s="16" t="s">
        <v>245</v>
      </c>
      <c r="AW101" s="16" t="s">
        <v>30</v>
      </c>
      <c r="AX101" s="16" t="s">
        <v>68</v>
      </c>
      <c r="AY101" s="262" t="s">
        <v>204</v>
      </c>
    </row>
    <row r="102" spans="1:65" s="13" customFormat="1" ht="11.25">
      <c r="B102" s="199"/>
      <c r="C102" s="200"/>
      <c r="D102" s="201" t="s">
        <v>215</v>
      </c>
      <c r="E102" s="202" t="s">
        <v>19</v>
      </c>
      <c r="F102" s="203" t="s">
        <v>1014</v>
      </c>
      <c r="G102" s="200"/>
      <c r="H102" s="204">
        <v>138.6</v>
      </c>
      <c r="I102" s="205"/>
      <c r="J102" s="200"/>
      <c r="K102" s="200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215</v>
      </c>
      <c r="AU102" s="210" t="s">
        <v>75</v>
      </c>
      <c r="AV102" s="13" t="s">
        <v>80</v>
      </c>
      <c r="AW102" s="13" t="s">
        <v>30</v>
      </c>
      <c r="AX102" s="13" t="s">
        <v>68</v>
      </c>
      <c r="AY102" s="210" t="s">
        <v>204</v>
      </c>
    </row>
    <row r="103" spans="1:65" s="16" customFormat="1" ht="11.25">
      <c r="B103" s="252"/>
      <c r="C103" s="253"/>
      <c r="D103" s="201" t="s">
        <v>215</v>
      </c>
      <c r="E103" s="254" t="s">
        <v>19</v>
      </c>
      <c r="F103" s="255" t="s">
        <v>1013</v>
      </c>
      <c r="G103" s="253"/>
      <c r="H103" s="256">
        <v>138.6</v>
      </c>
      <c r="I103" s="257"/>
      <c r="J103" s="253"/>
      <c r="K103" s="253"/>
      <c r="L103" s="258"/>
      <c r="M103" s="259"/>
      <c r="N103" s="260"/>
      <c r="O103" s="260"/>
      <c r="P103" s="260"/>
      <c r="Q103" s="260"/>
      <c r="R103" s="260"/>
      <c r="S103" s="260"/>
      <c r="T103" s="261"/>
      <c r="AT103" s="262" t="s">
        <v>215</v>
      </c>
      <c r="AU103" s="262" t="s">
        <v>75</v>
      </c>
      <c r="AV103" s="16" t="s">
        <v>245</v>
      </c>
      <c r="AW103" s="16" t="s">
        <v>30</v>
      </c>
      <c r="AX103" s="16" t="s">
        <v>75</v>
      </c>
      <c r="AY103" s="262" t="s">
        <v>204</v>
      </c>
    </row>
    <row r="104" spans="1:65" s="2" customFormat="1" ht="21.75" customHeight="1">
      <c r="A104" s="36"/>
      <c r="B104" s="37"/>
      <c r="C104" s="222" t="s">
        <v>645</v>
      </c>
      <c r="D104" s="222" t="s">
        <v>243</v>
      </c>
      <c r="E104" s="223" t="s">
        <v>1015</v>
      </c>
      <c r="F104" s="224" t="s">
        <v>1016</v>
      </c>
      <c r="G104" s="225" t="s">
        <v>286</v>
      </c>
      <c r="H104" s="226">
        <v>38.5</v>
      </c>
      <c r="I104" s="227"/>
      <c r="J104" s="228">
        <f>ROUND(I104*H104,2)</f>
        <v>0</v>
      </c>
      <c r="K104" s="224" t="s">
        <v>388</v>
      </c>
      <c r="L104" s="229"/>
      <c r="M104" s="230" t="s">
        <v>19</v>
      </c>
      <c r="N104" s="231" t="s">
        <v>39</v>
      </c>
      <c r="O104" s="66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2" t="s">
        <v>389</v>
      </c>
      <c r="AT104" s="192" t="s">
        <v>243</v>
      </c>
      <c r="AU104" s="192" t="s">
        <v>75</v>
      </c>
      <c r="AY104" s="19" t="s">
        <v>204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9" t="s">
        <v>75</v>
      </c>
      <c r="BK104" s="193">
        <f>ROUND(I104*H104,2)</f>
        <v>0</v>
      </c>
      <c r="BL104" s="19" t="s">
        <v>389</v>
      </c>
      <c r="BM104" s="192" t="s">
        <v>1017</v>
      </c>
    </row>
    <row r="105" spans="1:65" s="13" customFormat="1" ht="11.25">
      <c r="B105" s="199"/>
      <c r="C105" s="200"/>
      <c r="D105" s="201" t="s">
        <v>215</v>
      </c>
      <c r="E105" s="202" t="s">
        <v>19</v>
      </c>
      <c r="F105" s="203" t="s">
        <v>1010</v>
      </c>
      <c r="G105" s="200"/>
      <c r="H105" s="204">
        <v>15</v>
      </c>
      <c r="I105" s="205"/>
      <c r="J105" s="200"/>
      <c r="K105" s="200"/>
      <c r="L105" s="206"/>
      <c r="M105" s="207"/>
      <c r="N105" s="208"/>
      <c r="O105" s="208"/>
      <c r="P105" s="208"/>
      <c r="Q105" s="208"/>
      <c r="R105" s="208"/>
      <c r="S105" s="208"/>
      <c r="T105" s="209"/>
      <c r="AT105" s="210" t="s">
        <v>215</v>
      </c>
      <c r="AU105" s="210" t="s">
        <v>75</v>
      </c>
      <c r="AV105" s="13" t="s">
        <v>80</v>
      </c>
      <c r="AW105" s="13" t="s">
        <v>30</v>
      </c>
      <c r="AX105" s="13" t="s">
        <v>68</v>
      </c>
      <c r="AY105" s="210" t="s">
        <v>204</v>
      </c>
    </row>
    <row r="106" spans="1:65" s="13" customFormat="1" ht="11.25">
      <c r="B106" s="199"/>
      <c r="C106" s="200"/>
      <c r="D106" s="201" t="s">
        <v>215</v>
      </c>
      <c r="E106" s="202" t="s">
        <v>19</v>
      </c>
      <c r="F106" s="203" t="s">
        <v>1011</v>
      </c>
      <c r="G106" s="200"/>
      <c r="H106" s="204">
        <v>20</v>
      </c>
      <c r="I106" s="205"/>
      <c r="J106" s="200"/>
      <c r="K106" s="200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215</v>
      </c>
      <c r="AU106" s="210" t="s">
        <v>75</v>
      </c>
      <c r="AV106" s="13" t="s">
        <v>80</v>
      </c>
      <c r="AW106" s="13" t="s">
        <v>30</v>
      </c>
      <c r="AX106" s="13" t="s">
        <v>68</v>
      </c>
      <c r="AY106" s="210" t="s">
        <v>204</v>
      </c>
    </row>
    <row r="107" spans="1:65" s="16" customFormat="1" ht="11.25">
      <c r="B107" s="252"/>
      <c r="C107" s="253"/>
      <c r="D107" s="201" t="s">
        <v>215</v>
      </c>
      <c r="E107" s="254" t="s">
        <v>996</v>
      </c>
      <c r="F107" s="255" t="s">
        <v>1013</v>
      </c>
      <c r="G107" s="253"/>
      <c r="H107" s="256">
        <v>35</v>
      </c>
      <c r="I107" s="257"/>
      <c r="J107" s="253"/>
      <c r="K107" s="253"/>
      <c r="L107" s="258"/>
      <c r="M107" s="259"/>
      <c r="N107" s="260"/>
      <c r="O107" s="260"/>
      <c r="P107" s="260"/>
      <c r="Q107" s="260"/>
      <c r="R107" s="260"/>
      <c r="S107" s="260"/>
      <c r="T107" s="261"/>
      <c r="AT107" s="262" t="s">
        <v>215</v>
      </c>
      <c r="AU107" s="262" t="s">
        <v>75</v>
      </c>
      <c r="AV107" s="16" t="s">
        <v>245</v>
      </c>
      <c r="AW107" s="16" t="s">
        <v>30</v>
      </c>
      <c r="AX107" s="16" t="s">
        <v>68</v>
      </c>
      <c r="AY107" s="262" t="s">
        <v>204</v>
      </c>
    </row>
    <row r="108" spans="1:65" s="13" customFormat="1" ht="11.25">
      <c r="B108" s="199"/>
      <c r="C108" s="200"/>
      <c r="D108" s="201" t="s">
        <v>215</v>
      </c>
      <c r="E108" s="202" t="s">
        <v>19</v>
      </c>
      <c r="F108" s="203" t="s">
        <v>1018</v>
      </c>
      <c r="G108" s="200"/>
      <c r="H108" s="204">
        <v>38.5</v>
      </c>
      <c r="I108" s="205"/>
      <c r="J108" s="200"/>
      <c r="K108" s="200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215</v>
      </c>
      <c r="AU108" s="210" t="s">
        <v>75</v>
      </c>
      <c r="AV108" s="13" t="s">
        <v>80</v>
      </c>
      <c r="AW108" s="13" t="s">
        <v>30</v>
      </c>
      <c r="AX108" s="13" t="s">
        <v>68</v>
      </c>
      <c r="AY108" s="210" t="s">
        <v>204</v>
      </c>
    </row>
    <row r="109" spans="1:65" s="16" customFormat="1" ht="11.25">
      <c r="B109" s="252"/>
      <c r="C109" s="253"/>
      <c r="D109" s="201" t="s">
        <v>215</v>
      </c>
      <c r="E109" s="254" t="s">
        <v>19</v>
      </c>
      <c r="F109" s="255" t="s">
        <v>1013</v>
      </c>
      <c r="G109" s="253"/>
      <c r="H109" s="256">
        <v>38.5</v>
      </c>
      <c r="I109" s="257"/>
      <c r="J109" s="253"/>
      <c r="K109" s="253"/>
      <c r="L109" s="258"/>
      <c r="M109" s="259"/>
      <c r="N109" s="260"/>
      <c r="O109" s="260"/>
      <c r="P109" s="260"/>
      <c r="Q109" s="260"/>
      <c r="R109" s="260"/>
      <c r="S109" s="260"/>
      <c r="T109" s="261"/>
      <c r="AT109" s="262" t="s">
        <v>215</v>
      </c>
      <c r="AU109" s="262" t="s">
        <v>75</v>
      </c>
      <c r="AV109" s="16" t="s">
        <v>245</v>
      </c>
      <c r="AW109" s="16" t="s">
        <v>30</v>
      </c>
      <c r="AX109" s="16" t="s">
        <v>75</v>
      </c>
      <c r="AY109" s="262" t="s">
        <v>204</v>
      </c>
    </row>
    <row r="110" spans="1:65" s="2" customFormat="1" ht="24.2" customHeight="1">
      <c r="A110" s="36"/>
      <c r="B110" s="37"/>
      <c r="C110" s="222" t="s">
        <v>248</v>
      </c>
      <c r="D110" s="222" t="s">
        <v>243</v>
      </c>
      <c r="E110" s="223" t="s">
        <v>1019</v>
      </c>
      <c r="F110" s="224" t="s">
        <v>1020</v>
      </c>
      <c r="G110" s="225" t="s">
        <v>286</v>
      </c>
      <c r="H110" s="226">
        <v>23.1</v>
      </c>
      <c r="I110" s="227"/>
      <c r="J110" s="228">
        <f>ROUND(I110*H110,2)</f>
        <v>0</v>
      </c>
      <c r="K110" s="224" t="s">
        <v>388</v>
      </c>
      <c r="L110" s="229"/>
      <c r="M110" s="230" t="s">
        <v>19</v>
      </c>
      <c r="N110" s="231" t="s">
        <v>39</v>
      </c>
      <c r="O110" s="66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2" t="s">
        <v>389</v>
      </c>
      <c r="AT110" s="192" t="s">
        <v>243</v>
      </c>
      <c r="AU110" s="192" t="s">
        <v>75</v>
      </c>
      <c r="AY110" s="19" t="s">
        <v>204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9" t="s">
        <v>75</v>
      </c>
      <c r="BK110" s="193">
        <f>ROUND(I110*H110,2)</f>
        <v>0</v>
      </c>
      <c r="BL110" s="19" t="s">
        <v>389</v>
      </c>
      <c r="BM110" s="192" t="s">
        <v>1021</v>
      </c>
    </row>
    <row r="111" spans="1:65" s="13" customFormat="1" ht="11.25">
      <c r="B111" s="199"/>
      <c r="C111" s="200"/>
      <c r="D111" s="201" t="s">
        <v>215</v>
      </c>
      <c r="E111" s="202" t="s">
        <v>19</v>
      </c>
      <c r="F111" s="203" t="s">
        <v>1012</v>
      </c>
      <c r="G111" s="200"/>
      <c r="H111" s="204">
        <v>21</v>
      </c>
      <c r="I111" s="205"/>
      <c r="J111" s="200"/>
      <c r="K111" s="200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215</v>
      </c>
      <c r="AU111" s="210" t="s">
        <v>75</v>
      </c>
      <c r="AV111" s="13" t="s">
        <v>80</v>
      </c>
      <c r="AW111" s="13" t="s">
        <v>30</v>
      </c>
      <c r="AX111" s="13" t="s">
        <v>68</v>
      </c>
      <c r="AY111" s="210" t="s">
        <v>204</v>
      </c>
    </row>
    <row r="112" spans="1:65" s="16" customFormat="1" ht="11.25">
      <c r="B112" s="252"/>
      <c r="C112" s="253"/>
      <c r="D112" s="201" t="s">
        <v>215</v>
      </c>
      <c r="E112" s="254" t="s">
        <v>997</v>
      </c>
      <c r="F112" s="255" t="s">
        <v>1013</v>
      </c>
      <c r="G112" s="253"/>
      <c r="H112" s="256">
        <v>21</v>
      </c>
      <c r="I112" s="257"/>
      <c r="J112" s="253"/>
      <c r="K112" s="253"/>
      <c r="L112" s="258"/>
      <c r="M112" s="259"/>
      <c r="N112" s="260"/>
      <c r="O112" s="260"/>
      <c r="P112" s="260"/>
      <c r="Q112" s="260"/>
      <c r="R112" s="260"/>
      <c r="S112" s="260"/>
      <c r="T112" s="261"/>
      <c r="AT112" s="262" t="s">
        <v>215</v>
      </c>
      <c r="AU112" s="262" t="s">
        <v>75</v>
      </c>
      <c r="AV112" s="16" t="s">
        <v>245</v>
      </c>
      <c r="AW112" s="16" t="s">
        <v>30</v>
      </c>
      <c r="AX112" s="16" t="s">
        <v>68</v>
      </c>
      <c r="AY112" s="262" t="s">
        <v>204</v>
      </c>
    </row>
    <row r="113" spans="1:65" s="13" customFormat="1" ht="11.25">
      <c r="B113" s="199"/>
      <c r="C113" s="200"/>
      <c r="D113" s="201" t="s">
        <v>215</v>
      </c>
      <c r="E113" s="202" t="s">
        <v>19</v>
      </c>
      <c r="F113" s="203" t="s">
        <v>1022</v>
      </c>
      <c r="G113" s="200"/>
      <c r="H113" s="204">
        <v>23.1</v>
      </c>
      <c r="I113" s="205"/>
      <c r="J113" s="200"/>
      <c r="K113" s="200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215</v>
      </c>
      <c r="AU113" s="210" t="s">
        <v>75</v>
      </c>
      <c r="AV113" s="13" t="s">
        <v>80</v>
      </c>
      <c r="AW113" s="13" t="s">
        <v>30</v>
      </c>
      <c r="AX113" s="13" t="s">
        <v>68</v>
      </c>
      <c r="AY113" s="210" t="s">
        <v>204</v>
      </c>
    </row>
    <row r="114" spans="1:65" s="16" customFormat="1" ht="11.25">
      <c r="B114" s="252"/>
      <c r="C114" s="253"/>
      <c r="D114" s="201" t="s">
        <v>215</v>
      </c>
      <c r="E114" s="254" t="s">
        <v>19</v>
      </c>
      <c r="F114" s="255" t="s">
        <v>1013</v>
      </c>
      <c r="G114" s="253"/>
      <c r="H114" s="256">
        <v>23.1</v>
      </c>
      <c r="I114" s="257"/>
      <c r="J114" s="253"/>
      <c r="K114" s="253"/>
      <c r="L114" s="258"/>
      <c r="M114" s="259"/>
      <c r="N114" s="260"/>
      <c r="O114" s="260"/>
      <c r="P114" s="260"/>
      <c r="Q114" s="260"/>
      <c r="R114" s="260"/>
      <c r="S114" s="260"/>
      <c r="T114" s="261"/>
      <c r="AT114" s="262" t="s">
        <v>215</v>
      </c>
      <c r="AU114" s="262" t="s">
        <v>75</v>
      </c>
      <c r="AV114" s="16" t="s">
        <v>245</v>
      </c>
      <c r="AW114" s="16" t="s">
        <v>30</v>
      </c>
      <c r="AX114" s="16" t="s">
        <v>75</v>
      </c>
      <c r="AY114" s="262" t="s">
        <v>204</v>
      </c>
    </row>
    <row r="115" spans="1:65" s="2" customFormat="1" ht="16.5" customHeight="1">
      <c r="A115" s="36"/>
      <c r="B115" s="37"/>
      <c r="C115" s="222" t="s">
        <v>453</v>
      </c>
      <c r="D115" s="222" t="s">
        <v>243</v>
      </c>
      <c r="E115" s="223" t="s">
        <v>1023</v>
      </c>
      <c r="F115" s="224" t="s">
        <v>1024</v>
      </c>
      <c r="G115" s="225" t="s">
        <v>286</v>
      </c>
      <c r="H115" s="226">
        <v>77</v>
      </c>
      <c r="I115" s="227"/>
      <c r="J115" s="228">
        <f>ROUND(I115*H115,2)</f>
        <v>0</v>
      </c>
      <c r="K115" s="224" t="s">
        <v>388</v>
      </c>
      <c r="L115" s="229"/>
      <c r="M115" s="230" t="s">
        <v>19</v>
      </c>
      <c r="N115" s="231" t="s">
        <v>39</v>
      </c>
      <c r="O115" s="66"/>
      <c r="P115" s="190">
        <f>O115*H115</f>
        <v>0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2" t="s">
        <v>389</v>
      </c>
      <c r="AT115" s="192" t="s">
        <v>243</v>
      </c>
      <c r="AU115" s="192" t="s">
        <v>75</v>
      </c>
      <c r="AY115" s="19" t="s">
        <v>204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9" t="s">
        <v>75</v>
      </c>
      <c r="BK115" s="193">
        <f>ROUND(I115*H115,2)</f>
        <v>0</v>
      </c>
      <c r="BL115" s="19" t="s">
        <v>389</v>
      </c>
      <c r="BM115" s="192" t="s">
        <v>1025</v>
      </c>
    </row>
    <row r="116" spans="1:65" s="13" customFormat="1" ht="11.25">
      <c r="B116" s="199"/>
      <c r="C116" s="200"/>
      <c r="D116" s="201" t="s">
        <v>215</v>
      </c>
      <c r="E116" s="202" t="s">
        <v>19</v>
      </c>
      <c r="F116" s="203" t="s">
        <v>1008</v>
      </c>
      <c r="G116" s="200"/>
      <c r="H116" s="204">
        <v>52</v>
      </c>
      <c r="I116" s="205"/>
      <c r="J116" s="200"/>
      <c r="K116" s="200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215</v>
      </c>
      <c r="AU116" s="210" t="s">
        <v>75</v>
      </c>
      <c r="AV116" s="13" t="s">
        <v>80</v>
      </c>
      <c r="AW116" s="13" t="s">
        <v>30</v>
      </c>
      <c r="AX116" s="13" t="s">
        <v>68</v>
      </c>
      <c r="AY116" s="210" t="s">
        <v>204</v>
      </c>
    </row>
    <row r="117" spans="1:65" s="13" customFormat="1" ht="11.25">
      <c r="B117" s="199"/>
      <c r="C117" s="200"/>
      <c r="D117" s="201" t="s">
        <v>215</v>
      </c>
      <c r="E117" s="202" t="s">
        <v>19</v>
      </c>
      <c r="F117" s="203" t="s">
        <v>1009</v>
      </c>
      <c r="G117" s="200"/>
      <c r="H117" s="204">
        <v>18</v>
      </c>
      <c r="I117" s="205"/>
      <c r="J117" s="200"/>
      <c r="K117" s="200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215</v>
      </c>
      <c r="AU117" s="210" t="s">
        <v>75</v>
      </c>
      <c r="AV117" s="13" t="s">
        <v>80</v>
      </c>
      <c r="AW117" s="13" t="s">
        <v>30</v>
      </c>
      <c r="AX117" s="13" t="s">
        <v>68</v>
      </c>
      <c r="AY117" s="210" t="s">
        <v>204</v>
      </c>
    </row>
    <row r="118" spans="1:65" s="16" customFormat="1" ht="11.25">
      <c r="B118" s="252"/>
      <c r="C118" s="253"/>
      <c r="D118" s="201" t="s">
        <v>215</v>
      </c>
      <c r="E118" s="254" t="s">
        <v>993</v>
      </c>
      <c r="F118" s="255" t="s">
        <v>1013</v>
      </c>
      <c r="G118" s="253"/>
      <c r="H118" s="256">
        <v>70</v>
      </c>
      <c r="I118" s="257"/>
      <c r="J118" s="253"/>
      <c r="K118" s="253"/>
      <c r="L118" s="258"/>
      <c r="M118" s="259"/>
      <c r="N118" s="260"/>
      <c r="O118" s="260"/>
      <c r="P118" s="260"/>
      <c r="Q118" s="260"/>
      <c r="R118" s="260"/>
      <c r="S118" s="260"/>
      <c r="T118" s="261"/>
      <c r="AT118" s="262" t="s">
        <v>215</v>
      </c>
      <c r="AU118" s="262" t="s">
        <v>75</v>
      </c>
      <c r="AV118" s="16" t="s">
        <v>245</v>
      </c>
      <c r="AW118" s="16" t="s">
        <v>30</v>
      </c>
      <c r="AX118" s="16" t="s">
        <v>68</v>
      </c>
      <c r="AY118" s="262" t="s">
        <v>204</v>
      </c>
    </row>
    <row r="119" spans="1:65" s="13" customFormat="1" ht="11.25">
      <c r="B119" s="199"/>
      <c r="C119" s="200"/>
      <c r="D119" s="201" t="s">
        <v>215</v>
      </c>
      <c r="E119" s="202" t="s">
        <v>19</v>
      </c>
      <c r="F119" s="203" t="s">
        <v>1026</v>
      </c>
      <c r="G119" s="200"/>
      <c r="H119" s="204">
        <v>77</v>
      </c>
      <c r="I119" s="205"/>
      <c r="J119" s="200"/>
      <c r="K119" s="200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215</v>
      </c>
      <c r="AU119" s="210" t="s">
        <v>75</v>
      </c>
      <c r="AV119" s="13" t="s">
        <v>80</v>
      </c>
      <c r="AW119" s="13" t="s">
        <v>30</v>
      </c>
      <c r="AX119" s="13" t="s">
        <v>68</v>
      </c>
      <c r="AY119" s="210" t="s">
        <v>204</v>
      </c>
    </row>
    <row r="120" spans="1:65" s="16" customFormat="1" ht="11.25">
      <c r="B120" s="252"/>
      <c r="C120" s="253"/>
      <c r="D120" s="201" t="s">
        <v>215</v>
      </c>
      <c r="E120" s="254" t="s">
        <v>19</v>
      </c>
      <c r="F120" s="255" t="s">
        <v>1013</v>
      </c>
      <c r="G120" s="253"/>
      <c r="H120" s="256">
        <v>77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AT120" s="262" t="s">
        <v>215</v>
      </c>
      <c r="AU120" s="262" t="s">
        <v>75</v>
      </c>
      <c r="AV120" s="16" t="s">
        <v>245</v>
      </c>
      <c r="AW120" s="16" t="s">
        <v>30</v>
      </c>
      <c r="AX120" s="16" t="s">
        <v>75</v>
      </c>
      <c r="AY120" s="262" t="s">
        <v>204</v>
      </c>
    </row>
    <row r="121" spans="1:65" s="2" customFormat="1" ht="21.75" customHeight="1">
      <c r="A121" s="36"/>
      <c r="B121" s="37"/>
      <c r="C121" s="181" t="s">
        <v>457</v>
      </c>
      <c r="D121" s="181" t="s">
        <v>207</v>
      </c>
      <c r="E121" s="182" t="s">
        <v>450</v>
      </c>
      <c r="F121" s="183" t="s">
        <v>451</v>
      </c>
      <c r="G121" s="184" t="s">
        <v>286</v>
      </c>
      <c r="H121" s="185">
        <v>49.5</v>
      </c>
      <c r="I121" s="186"/>
      <c r="J121" s="187">
        <f>ROUND(I121*H121,2)</f>
        <v>0</v>
      </c>
      <c r="K121" s="183" t="s">
        <v>388</v>
      </c>
      <c r="L121" s="41"/>
      <c r="M121" s="188" t="s">
        <v>19</v>
      </c>
      <c r="N121" s="189" t="s">
        <v>39</v>
      </c>
      <c r="O121" s="66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389</v>
      </c>
      <c r="AT121" s="192" t="s">
        <v>207</v>
      </c>
      <c r="AU121" s="192" t="s">
        <v>75</v>
      </c>
      <c r="AY121" s="19" t="s">
        <v>204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" t="s">
        <v>75</v>
      </c>
      <c r="BK121" s="193">
        <f>ROUND(I121*H121,2)</f>
        <v>0</v>
      </c>
      <c r="BL121" s="19" t="s">
        <v>389</v>
      </c>
      <c r="BM121" s="192" t="s">
        <v>1027</v>
      </c>
    </row>
    <row r="122" spans="1:65" s="13" customFormat="1" ht="11.25">
      <c r="B122" s="199"/>
      <c r="C122" s="200"/>
      <c r="D122" s="201" t="s">
        <v>215</v>
      </c>
      <c r="E122" s="202" t="s">
        <v>19</v>
      </c>
      <c r="F122" s="203" t="s">
        <v>1028</v>
      </c>
      <c r="G122" s="200"/>
      <c r="H122" s="204">
        <v>15</v>
      </c>
      <c r="I122" s="205"/>
      <c r="J122" s="200"/>
      <c r="K122" s="200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215</v>
      </c>
      <c r="AU122" s="210" t="s">
        <v>75</v>
      </c>
      <c r="AV122" s="13" t="s">
        <v>80</v>
      </c>
      <c r="AW122" s="13" t="s">
        <v>30</v>
      </c>
      <c r="AX122" s="13" t="s">
        <v>68</v>
      </c>
      <c r="AY122" s="210" t="s">
        <v>204</v>
      </c>
    </row>
    <row r="123" spans="1:65" s="13" customFormat="1" ht="11.25">
      <c r="B123" s="199"/>
      <c r="C123" s="200"/>
      <c r="D123" s="201" t="s">
        <v>215</v>
      </c>
      <c r="E123" s="202" t="s">
        <v>19</v>
      </c>
      <c r="F123" s="203" t="s">
        <v>1029</v>
      </c>
      <c r="G123" s="200"/>
      <c r="H123" s="204">
        <v>30</v>
      </c>
      <c r="I123" s="205"/>
      <c r="J123" s="200"/>
      <c r="K123" s="200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215</v>
      </c>
      <c r="AU123" s="210" t="s">
        <v>75</v>
      </c>
      <c r="AV123" s="13" t="s">
        <v>80</v>
      </c>
      <c r="AW123" s="13" t="s">
        <v>30</v>
      </c>
      <c r="AX123" s="13" t="s">
        <v>68</v>
      </c>
      <c r="AY123" s="210" t="s">
        <v>204</v>
      </c>
    </row>
    <row r="124" spans="1:65" s="16" customFormat="1" ht="11.25">
      <c r="B124" s="252"/>
      <c r="C124" s="253"/>
      <c r="D124" s="201" t="s">
        <v>215</v>
      </c>
      <c r="E124" s="254" t="s">
        <v>994</v>
      </c>
      <c r="F124" s="255" t="s">
        <v>1013</v>
      </c>
      <c r="G124" s="253"/>
      <c r="H124" s="256">
        <v>45</v>
      </c>
      <c r="I124" s="257"/>
      <c r="J124" s="253"/>
      <c r="K124" s="253"/>
      <c r="L124" s="258"/>
      <c r="M124" s="259"/>
      <c r="N124" s="260"/>
      <c r="O124" s="260"/>
      <c r="P124" s="260"/>
      <c r="Q124" s="260"/>
      <c r="R124" s="260"/>
      <c r="S124" s="260"/>
      <c r="T124" s="261"/>
      <c r="AT124" s="262" t="s">
        <v>215</v>
      </c>
      <c r="AU124" s="262" t="s">
        <v>75</v>
      </c>
      <c r="AV124" s="16" t="s">
        <v>245</v>
      </c>
      <c r="AW124" s="16" t="s">
        <v>30</v>
      </c>
      <c r="AX124" s="16" t="s">
        <v>68</v>
      </c>
      <c r="AY124" s="262" t="s">
        <v>204</v>
      </c>
    </row>
    <row r="125" spans="1:65" s="13" customFormat="1" ht="11.25">
      <c r="B125" s="199"/>
      <c r="C125" s="200"/>
      <c r="D125" s="201" t="s">
        <v>215</v>
      </c>
      <c r="E125" s="202" t="s">
        <v>19</v>
      </c>
      <c r="F125" s="203" t="s">
        <v>1030</v>
      </c>
      <c r="G125" s="200"/>
      <c r="H125" s="204">
        <v>49.5</v>
      </c>
      <c r="I125" s="205"/>
      <c r="J125" s="200"/>
      <c r="K125" s="200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215</v>
      </c>
      <c r="AU125" s="210" t="s">
        <v>75</v>
      </c>
      <c r="AV125" s="13" t="s">
        <v>80</v>
      </c>
      <c r="AW125" s="13" t="s">
        <v>30</v>
      </c>
      <c r="AX125" s="13" t="s">
        <v>68</v>
      </c>
      <c r="AY125" s="210" t="s">
        <v>204</v>
      </c>
    </row>
    <row r="126" spans="1:65" s="16" customFormat="1" ht="11.25">
      <c r="B126" s="252"/>
      <c r="C126" s="253"/>
      <c r="D126" s="201" t="s">
        <v>215</v>
      </c>
      <c r="E126" s="254" t="s">
        <v>19</v>
      </c>
      <c r="F126" s="255" t="s">
        <v>1013</v>
      </c>
      <c r="G126" s="253"/>
      <c r="H126" s="256">
        <v>49.5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AT126" s="262" t="s">
        <v>215</v>
      </c>
      <c r="AU126" s="262" t="s">
        <v>75</v>
      </c>
      <c r="AV126" s="16" t="s">
        <v>245</v>
      </c>
      <c r="AW126" s="16" t="s">
        <v>30</v>
      </c>
      <c r="AX126" s="16" t="s">
        <v>75</v>
      </c>
      <c r="AY126" s="262" t="s">
        <v>204</v>
      </c>
    </row>
    <row r="127" spans="1:65" s="2" customFormat="1" ht="21.75" customHeight="1">
      <c r="A127" s="36"/>
      <c r="B127" s="37"/>
      <c r="C127" s="222" t="s">
        <v>703</v>
      </c>
      <c r="D127" s="222" t="s">
        <v>243</v>
      </c>
      <c r="E127" s="223" t="s">
        <v>458</v>
      </c>
      <c r="F127" s="224" t="s">
        <v>459</v>
      </c>
      <c r="G127" s="225" t="s">
        <v>286</v>
      </c>
      <c r="H127" s="226">
        <v>49.5</v>
      </c>
      <c r="I127" s="227"/>
      <c r="J127" s="228">
        <f>ROUND(I127*H127,2)</f>
        <v>0</v>
      </c>
      <c r="K127" s="224" t="s">
        <v>388</v>
      </c>
      <c r="L127" s="229"/>
      <c r="M127" s="230" t="s">
        <v>19</v>
      </c>
      <c r="N127" s="231" t="s">
        <v>39</v>
      </c>
      <c r="O127" s="66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2" t="s">
        <v>389</v>
      </c>
      <c r="AT127" s="192" t="s">
        <v>243</v>
      </c>
      <c r="AU127" s="192" t="s">
        <v>75</v>
      </c>
      <c r="AY127" s="19" t="s">
        <v>204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9" t="s">
        <v>75</v>
      </c>
      <c r="BK127" s="193">
        <f>ROUND(I127*H127,2)</f>
        <v>0</v>
      </c>
      <c r="BL127" s="19" t="s">
        <v>389</v>
      </c>
      <c r="BM127" s="192" t="s">
        <v>1031</v>
      </c>
    </row>
    <row r="128" spans="1:65" s="13" customFormat="1" ht="11.25">
      <c r="B128" s="199"/>
      <c r="C128" s="200"/>
      <c r="D128" s="201" t="s">
        <v>215</v>
      </c>
      <c r="E128" s="202" t="s">
        <v>19</v>
      </c>
      <c r="F128" s="203" t="s">
        <v>1028</v>
      </c>
      <c r="G128" s="200"/>
      <c r="H128" s="204">
        <v>15</v>
      </c>
      <c r="I128" s="205"/>
      <c r="J128" s="200"/>
      <c r="K128" s="200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215</v>
      </c>
      <c r="AU128" s="210" t="s">
        <v>75</v>
      </c>
      <c r="AV128" s="13" t="s">
        <v>80</v>
      </c>
      <c r="AW128" s="13" t="s">
        <v>30</v>
      </c>
      <c r="AX128" s="13" t="s">
        <v>68</v>
      </c>
      <c r="AY128" s="210" t="s">
        <v>204</v>
      </c>
    </row>
    <row r="129" spans="1:65" s="13" customFormat="1" ht="11.25">
      <c r="B129" s="199"/>
      <c r="C129" s="200"/>
      <c r="D129" s="201" t="s">
        <v>215</v>
      </c>
      <c r="E129" s="202" t="s">
        <v>19</v>
      </c>
      <c r="F129" s="203" t="s">
        <v>1029</v>
      </c>
      <c r="G129" s="200"/>
      <c r="H129" s="204">
        <v>30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215</v>
      </c>
      <c r="AU129" s="210" t="s">
        <v>75</v>
      </c>
      <c r="AV129" s="13" t="s">
        <v>80</v>
      </c>
      <c r="AW129" s="13" t="s">
        <v>30</v>
      </c>
      <c r="AX129" s="13" t="s">
        <v>68</v>
      </c>
      <c r="AY129" s="210" t="s">
        <v>204</v>
      </c>
    </row>
    <row r="130" spans="1:65" s="16" customFormat="1" ht="11.25">
      <c r="B130" s="252"/>
      <c r="C130" s="253"/>
      <c r="D130" s="201" t="s">
        <v>215</v>
      </c>
      <c r="E130" s="254" t="s">
        <v>998</v>
      </c>
      <c r="F130" s="255" t="s">
        <v>1013</v>
      </c>
      <c r="G130" s="253"/>
      <c r="H130" s="256">
        <v>45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AT130" s="262" t="s">
        <v>215</v>
      </c>
      <c r="AU130" s="262" t="s">
        <v>75</v>
      </c>
      <c r="AV130" s="16" t="s">
        <v>245</v>
      </c>
      <c r="AW130" s="16" t="s">
        <v>30</v>
      </c>
      <c r="AX130" s="16" t="s">
        <v>68</v>
      </c>
      <c r="AY130" s="262" t="s">
        <v>204</v>
      </c>
    </row>
    <row r="131" spans="1:65" s="13" customFormat="1" ht="11.25">
      <c r="B131" s="199"/>
      <c r="C131" s="200"/>
      <c r="D131" s="201" t="s">
        <v>215</v>
      </c>
      <c r="E131" s="202" t="s">
        <v>19</v>
      </c>
      <c r="F131" s="203" t="s">
        <v>1032</v>
      </c>
      <c r="G131" s="200"/>
      <c r="H131" s="204">
        <v>49.5</v>
      </c>
      <c r="I131" s="205"/>
      <c r="J131" s="200"/>
      <c r="K131" s="200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215</v>
      </c>
      <c r="AU131" s="210" t="s">
        <v>75</v>
      </c>
      <c r="AV131" s="13" t="s">
        <v>80</v>
      </c>
      <c r="AW131" s="13" t="s">
        <v>30</v>
      </c>
      <c r="AX131" s="13" t="s">
        <v>68</v>
      </c>
      <c r="AY131" s="210" t="s">
        <v>204</v>
      </c>
    </row>
    <row r="132" spans="1:65" s="16" customFormat="1" ht="11.25">
      <c r="B132" s="252"/>
      <c r="C132" s="253"/>
      <c r="D132" s="201" t="s">
        <v>215</v>
      </c>
      <c r="E132" s="254" t="s">
        <v>19</v>
      </c>
      <c r="F132" s="255" t="s">
        <v>1013</v>
      </c>
      <c r="G132" s="253"/>
      <c r="H132" s="256">
        <v>49.5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AT132" s="262" t="s">
        <v>215</v>
      </c>
      <c r="AU132" s="262" t="s">
        <v>75</v>
      </c>
      <c r="AV132" s="16" t="s">
        <v>245</v>
      </c>
      <c r="AW132" s="16" t="s">
        <v>30</v>
      </c>
      <c r="AX132" s="16" t="s">
        <v>75</v>
      </c>
      <c r="AY132" s="262" t="s">
        <v>204</v>
      </c>
    </row>
    <row r="133" spans="1:65" s="2" customFormat="1" ht="37.9" customHeight="1">
      <c r="A133" s="36"/>
      <c r="B133" s="37"/>
      <c r="C133" s="181" t="s">
        <v>462</v>
      </c>
      <c r="D133" s="181" t="s">
        <v>207</v>
      </c>
      <c r="E133" s="182" t="s">
        <v>396</v>
      </c>
      <c r="F133" s="183" t="s">
        <v>397</v>
      </c>
      <c r="G133" s="184" t="s">
        <v>286</v>
      </c>
      <c r="H133" s="185">
        <v>130</v>
      </c>
      <c r="I133" s="186"/>
      <c r="J133" s="187">
        <f t="shared" ref="J133:J148" si="10">ROUND(I133*H133,2)</f>
        <v>0</v>
      </c>
      <c r="K133" s="183" t="s">
        <v>388</v>
      </c>
      <c r="L133" s="41"/>
      <c r="M133" s="188" t="s">
        <v>19</v>
      </c>
      <c r="N133" s="189" t="s">
        <v>39</v>
      </c>
      <c r="O133" s="66"/>
      <c r="P133" s="190">
        <f t="shared" ref="P133:P148" si="11">O133*H133</f>
        <v>0</v>
      </c>
      <c r="Q133" s="190">
        <v>0</v>
      </c>
      <c r="R133" s="190">
        <f t="shared" ref="R133:R148" si="12">Q133*H133</f>
        <v>0</v>
      </c>
      <c r="S133" s="190">
        <v>0</v>
      </c>
      <c r="T133" s="191">
        <f t="shared" ref="T133:T148" si="13"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389</v>
      </c>
      <c r="AT133" s="192" t="s">
        <v>207</v>
      </c>
      <c r="AU133" s="192" t="s">
        <v>75</v>
      </c>
      <c r="AY133" s="19" t="s">
        <v>204</v>
      </c>
      <c r="BE133" s="193">
        <f t="shared" ref="BE133:BE148" si="14">IF(N133="základní",J133,0)</f>
        <v>0</v>
      </c>
      <c r="BF133" s="193">
        <f t="shared" ref="BF133:BF148" si="15">IF(N133="snížená",J133,0)</f>
        <v>0</v>
      </c>
      <c r="BG133" s="193">
        <f t="shared" ref="BG133:BG148" si="16">IF(N133="zákl. přenesená",J133,0)</f>
        <v>0</v>
      </c>
      <c r="BH133" s="193">
        <f t="shared" ref="BH133:BH148" si="17">IF(N133="sníž. přenesená",J133,0)</f>
        <v>0</v>
      </c>
      <c r="BI133" s="193">
        <f t="shared" ref="BI133:BI148" si="18">IF(N133="nulová",J133,0)</f>
        <v>0</v>
      </c>
      <c r="BJ133" s="19" t="s">
        <v>75</v>
      </c>
      <c r="BK133" s="193">
        <f t="shared" ref="BK133:BK148" si="19">ROUND(I133*H133,2)</f>
        <v>0</v>
      </c>
      <c r="BL133" s="19" t="s">
        <v>389</v>
      </c>
      <c r="BM133" s="192" t="s">
        <v>1033</v>
      </c>
    </row>
    <row r="134" spans="1:65" s="2" customFormat="1" ht="16.5" customHeight="1">
      <c r="A134" s="36"/>
      <c r="B134" s="37"/>
      <c r="C134" s="222" t="s">
        <v>8</v>
      </c>
      <c r="D134" s="222" t="s">
        <v>243</v>
      </c>
      <c r="E134" s="223" t="s">
        <v>467</v>
      </c>
      <c r="F134" s="224" t="s">
        <v>468</v>
      </c>
      <c r="G134" s="225" t="s">
        <v>286</v>
      </c>
      <c r="H134" s="226">
        <v>130</v>
      </c>
      <c r="I134" s="227"/>
      <c r="J134" s="228">
        <f t="shared" si="10"/>
        <v>0</v>
      </c>
      <c r="K134" s="224" t="s">
        <v>388</v>
      </c>
      <c r="L134" s="229"/>
      <c r="M134" s="230" t="s">
        <v>19</v>
      </c>
      <c r="N134" s="231" t="s">
        <v>39</v>
      </c>
      <c r="O134" s="66"/>
      <c r="P134" s="190">
        <f t="shared" si="11"/>
        <v>0</v>
      </c>
      <c r="Q134" s="190">
        <v>0</v>
      </c>
      <c r="R134" s="190">
        <f t="shared" si="12"/>
        <v>0</v>
      </c>
      <c r="S134" s="190">
        <v>0</v>
      </c>
      <c r="T134" s="191">
        <f t="shared" si="1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2" t="s">
        <v>389</v>
      </c>
      <c r="AT134" s="192" t="s">
        <v>243</v>
      </c>
      <c r="AU134" s="192" t="s">
        <v>75</v>
      </c>
      <c r="AY134" s="19" t="s">
        <v>204</v>
      </c>
      <c r="BE134" s="193">
        <f t="shared" si="14"/>
        <v>0</v>
      </c>
      <c r="BF134" s="193">
        <f t="shared" si="15"/>
        <v>0</v>
      </c>
      <c r="BG134" s="193">
        <f t="shared" si="16"/>
        <v>0</v>
      </c>
      <c r="BH134" s="193">
        <f t="shared" si="17"/>
        <v>0</v>
      </c>
      <c r="BI134" s="193">
        <f t="shared" si="18"/>
        <v>0</v>
      </c>
      <c r="BJ134" s="19" t="s">
        <v>75</v>
      </c>
      <c r="BK134" s="193">
        <f t="shared" si="19"/>
        <v>0</v>
      </c>
      <c r="BL134" s="19" t="s">
        <v>389</v>
      </c>
      <c r="BM134" s="192" t="s">
        <v>1034</v>
      </c>
    </row>
    <row r="135" spans="1:65" s="2" customFormat="1" ht="44.25" customHeight="1">
      <c r="A135" s="36"/>
      <c r="B135" s="37"/>
      <c r="C135" s="181" t="s">
        <v>466</v>
      </c>
      <c r="D135" s="181" t="s">
        <v>207</v>
      </c>
      <c r="E135" s="182" t="s">
        <v>470</v>
      </c>
      <c r="F135" s="183" t="s">
        <v>471</v>
      </c>
      <c r="G135" s="184" t="s">
        <v>251</v>
      </c>
      <c r="H135" s="185">
        <v>4</v>
      </c>
      <c r="I135" s="186"/>
      <c r="J135" s="187">
        <f t="shared" si="10"/>
        <v>0</v>
      </c>
      <c r="K135" s="183" t="s">
        <v>388</v>
      </c>
      <c r="L135" s="41"/>
      <c r="M135" s="188" t="s">
        <v>19</v>
      </c>
      <c r="N135" s="189" t="s">
        <v>39</v>
      </c>
      <c r="O135" s="66"/>
      <c r="P135" s="190">
        <f t="shared" si="11"/>
        <v>0</v>
      </c>
      <c r="Q135" s="190">
        <v>0</v>
      </c>
      <c r="R135" s="190">
        <f t="shared" si="12"/>
        <v>0</v>
      </c>
      <c r="S135" s="190">
        <v>0</v>
      </c>
      <c r="T135" s="191">
        <f t="shared" si="1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389</v>
      </c>
      <c r="AT135" s="192" t="s">
        <v>207</v>
      </c>
      <c r="AU135" s="192" t="s">
        <v>75</v>
      </c>
      <c r="AY135" s="19" t="s">
        <v>204</v>
      </c>
      <c r="BE135" s="193">
        <f t="shared" si="14"/>
        <v>0</v>
      </c>
      <c r="BF135" s="193">
        <f t="shared" si="15"/>
        <v>0</v>
      </c>
      <c r="BG135" s="193">
        <f t="shared" si="16"/>
        <v>0</v>
      </c>
      <c r="BH135" s="193">
        <f t="shared" si="17"/>
        <v>0</v>
      </c>
      <c r="BI135" s="193">
        <f t="shared" si="18"/>
        <v>0</v>
      </c>
      <c r="BJ135" s="19" t="s">
        <v>75</v>
      </c>
      <c r="BK135" s="193">
        <f t="shared" si="19"/>
        <v>0</v>
      </c>
      <c r="BL135" s="19" t="s">
        <v>389</v>
      </c>
      <c r="BM135" s="192" t="s">
        <v>1035</v>
      </c>
    </row>
    <row r="136" spans="1:65" s="2" customFormat="1" ht="44.25" customHeight="1">
      <c r="A136" s="36"/>
      <c r="B136" s="37"/>
      <c r="C136" s="181" t="s">
        <v>339</v>
      </c>
      <c r="D136" s="181" t="s">
        <v>207</v>
      </c>
      <c r="E136" s="182" t="s">
        <v>474</v>
      </c>
      <c r="F136" s="183" t="s">
        <v>475</v>
      </c>
      <c r="G136" s="184" t="s">
        <v>251</v>
      </c>
      <c r="H136" s="185">
        <v>12</v>
      </c>
      <c r="I136" s="186"/>
      <c r="J136" s="187">
        <f t="shared" si="10"/>
        <v>0</v>
      </c>
      <c r="K136" s="183" t="s">
        <v>388</v>
      </c>
      <c r="L136" s="41"/>
      <c r="M136" s="188" t="s">
        <v>19</v>
      </c>
      <c r="N136" s="189" t="s">
        <v>39</v>
      </c>
      <c r="O136" s="66"/>
      <c r="P136" s="190">
        <f t="shared" si="11"/>
        <v>0</v>
      </c>
      <c r="Q136" s="190">
        <v>0</v>
      </c>
      <c r="R136" s="190">
        <f t="shared" si="12"/>
        <v>0</v>
      </c>
      <c r="S136" s="190">
        <v>0</v>
      </c>
      <c r="T136" s="191">
        <f t="shared" si="1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2" t="s">
        <v>389</v>
      </c>
      <c r="AT136" s="192" t="s">
        <v>207</v>
      </c>
      <c r="AU136" s="192" t="s">
        <v>75</v>
      </c>
      <c r="AY136" s="19" t="s">
        <v>204</v>
      </c>
      <c r="BE136" s="193">
        <f t="shared" si="14"/>
        <v>0</v>
      </c>
      <c r="BF136" s="193">
        <f t="shared" si="15"/>
        <v>0</v>
      </c>
      <c r="BG136" s="193">
        <f t="shared" si="16"/>
        <v>0</v>
      </c>
      <c r="BH136" s="193">
        <f t="shared" si="17"/>
        <v>0</v>
      </c>
      <c r="BI136" s="193">
        <f t="shared" si="18"/>
        <v>0</v>
      </c>
      <c r="BJ136" s="19" t="s">
        <v>75</v>
      </c>
      <c r="BK136" s="193">
        <f t="shared" si="19"/>
        <v>0</v>
      </c>
      <c r="BL136" s="19" t="s">
        <v>389</v>
      </c>
      <c r="BM136" s="192" t="s">
        <v>1036</v>
      </c>
    </row>
    <row r="137" spans="1:65" s="2" customFormat="1" ht="55.5" customHeight="1">
      <c r="A137" s="36"/>
      <c r="B137" s="37"/>
      <c r="C137" s="181" t="s">
        <v>611</v>
      </c>
      <c r="D137" s="181" t="s">
        <v>207</v>
      </c>
      <c r="E137" s="182" t="s">
        <v>488</v>
      </c>
      <c r="F137" s="183" t="s">
        <v>489</v>
      </c>
      <c r="G137" s="184" t="s">
        <v>251</v>
      </c>
      <c r="H137" s="185">
        <v>1</v>
      </c>
      <c r="I137" s="186"/>
      <c r="J137" s="187">
        <f t="shared" si="10"/>
        <v>0</v>
      </c>
      <c r="K137" s="183" t="s">
        <v>388</v>
      </c>
      <c r="L137" s="41"/>
      <c r="M137" s="188" t="s">
        <v>19</v>
      </c>
      <c r="N137" s="189" t="s">
        <v>39</v>
      </c>
      <c r="O137" s="66"/>
      <c r="P137" s="190">
        <f t="shared" si="11"/>
        <v>0</v>
      </c>
      <c r="Q137" s="190">
        <v>0</v>
      </c>
      <c r="R137" s="190">
        <f t="shared" si="12"/>
        <v>0</v>
      </c>
      <c r="S137" s="190">
        <v>0</v>
      </c>
      <c r="T137" s="191">
        <f t="shared" si="1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2" t="s">
        <v>389</v>
      </c>
      <c r="AT137" s="192" t="s">
        <v>207</v>
      </c>
      <c r="AU137" s="192" t="s">
        <v>75</v>
      </c>
      <c r="AY137" s="19" t="s">
        <v>204</v>
      </c>
      <c r="BE137" s="193">
        <f t="shared" si="14"/>
        <v>0</v>
      </c>
      <c r="BF137" s="193">
        <f t="shared" si="15"/>
        <v>0</v>
      </c>
      <c r="BG137" s="193">
        <f t="shared" si="16"/>
        <v>0</v>
      </c>
      <c r="BH137" s="193">
        <f t="shared" si="17"/>
        <v>0</v>
      </c>
      <c r="BI137" s="193">
        <f t="shared" si="18"/>
        <v>0</v>
      </c>
      <c r="BJ137" s="19" t="s">
        <v>75</v>
      </c>
      <c r="BK137" s="193">
        <f t="shared" si="19"/>
        <v>0</v>
      </c>
      <c r="BL137" s="19" t="s">
        <v>389</v>
      </c>
      <c r="BM137" s="192" t="s">
        <v>1037</v>
      </c>
    </row>
    <row r="138" spans="1:65" s="2" customFormat="1" ht="37.9" customHeight="1">
      <c r="A138" s="36"/>
      <c r="B138" s="37"/>
      <c r="C138" s="181" t="s">
        <v>837</v>
      </c>
      <c r="D138" s="181" t="s">
        <v>207</v>
      </c>
      <c r="E138" s="182" t="s">
        <v>492</v>
      </c>
      <c r="F138" s="183" t="s">
        <v>493</v>
      </c>
      <c r="G138" s="184" t="s">
        <v>251</v>
      </c>
      <c r="H138" s="185">
        <v>3</v>
      </c>
      <c r="I138" s="186"/>
      <c r="J138" s="187">
        <f t="shared" si="10"/>
        <v>0</v>
      </c>
      <c r="K138" s="183" t="s">
        <v>388</v>
      </c>
      <c r="L138" s="41"/>
      <c r="M138" s="188" t="s">
        <v>19</v>
      </c>
      <c r="N138" s="189" t="s">
        <v>39</v>
      </c>
      <c r="O138" s="66"/>
      <c r="P138" s="190">
        <f t="shared" si="11"/>
        <v>0</v>
      </c>
      <c r="Q138" s="190">
        <v>0</v>
      </c>
      <c r="R138" s="190">
        <f t="shared" si="12"/>
        <v>0</v>
      </c>
      <c r="S138" s="190">
        <v>0</v>
      </c>
      <c r="T138" s="191">
        <f t="shared" si="1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2" t="s">
        <v>389</v>
      </c>
      <c r="AT138" s="192" t="s">
        <v>207</v>
      </c>
      <c r="AU138" s="192" t="s">
        <v>75</v>
      </c>
      <c r="AY138" s="19" t="s">
        <v>204</v>
      </c>
      <c r="BE138" s="193">
        <f t="shared" si="14"/>
        <v>0</v>
      </c>
      <c r="BF138" s="193">
        <f t="shared" si="15"/>
        <v>0</v>
      </c>
      <c r="BG138" s="193">
        <f t="shared" si="16"/>
        <v>0</v>
      </c>
      <c r="BH138" s="193">
        <f t="shared" si="17"/>
        <v>0</v>
      </c>
      <c r="BI138" s="193">
        <f t="shared" si="18"/>
        <v>0</v>
      </c>
      <c r="BJ138" s="19" t="s">
        <v>75</v>
      </c>
      <c r="BK138" s="193">
        <f t="shared" si="19"/>
        <v>0</v>
      </c>
      <c r="BL138" s="19" t="s">
        <v>389</v>
      </c>
      <c r="BM138" s="192" t="s">
        <v>1038</v>
      </c>
    </row>
    <row r="139" spans="1:65" s="2" customFormat="1" ht="24.2" customHeight="1">
      <c r="A139" s="36"/>
      <c r="B139" s="37"/>
      <c r="C139" s="181" t="s">
        <v>1039</v>
      </c>
      <c r="D139" s="181" t="s">
        <v>207</v>
      </c>
      <c r="E139" s="182" t="s">
        <v>496</v>
      </c>
      <c r="F139" s="183" t="s">
        <v>497</v>
      </c>
      <c r="G139" s="184" t="s">
        <v>251</v>
      </c>
      <c r="H139" s="185">
        <v>1</v>
      </c>
      <c r="I139" s="186"/>
      <c r="J139" s="187">
        <f t="shared" si="10"/>
        <v>0</v>
      </c>
      <c r="K139" s="183" t="s">
        <v>388</v>
      </c>
      <c r="L139" s="41"/>
      <c r="M139" s="188" t="s">
        <v>19</v>
      </c>
      <c r="N139" s="189" t="s">
        <v>39</v>
      </c>
      <c r="O139" s="66"/>
      <c r="P139" s="190">
        <f t="shared" si="11"/>
        <v>0</v>
      </c>
      <c r="Q139" s="190">
        <v>0</v>
      </c>
      <c r="R139" s="190">
        <f t="shared" si="12"/>
        <v>0</v>
      </c>
      <c r="S139" s="190">
        <v>0</v>
      </c>
      <c r="T139" s="191">
        <f t="shared" si="1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2" t="s">
        <v>389</v>
      </c>
      <c r="AT139" s="192" t="s">
        <v>207</v>
      </c>
      <c r="AU139" s="192" t="s">
        <v>75</v>
      </c>
      <c r="AY139" s="19" t="s">
        <v>204</v>
      </c>
      <c r="BE139" s="193">
        <f t="shared" si="14"/>
        <v>0</v>
      </c>
      <c r="BF139" s="193">
        <f t="shared" si="15"/>
        <v>0</v>
      </c>
      <c r="BG139" s="193">
        <f t="shared" si="16"/>
        <v>0</v>
      </c>
      <c r="BH139" s="193">
        <f t="shared" si="17"/>
        <v>0</v>
      </c>
      <c r="BI139" s="193">
        <f t="shared" si="18"/>
        <v>0</v>
      </c>
      <c r="BJ139" s="19" t="s">
        <v>75</v>
      </c>
      <c r="BK139" s="193">
        <f t="shared" si="19"/>
        <v>0</v>
      </c>
      <c r="BL139" s="19" t="s">
        <v>389</v>
      </c>
      <c r="BM139" s="192" t="s">
        <v>1040</v>
      </c>
    </row>
    <row r="140" spans="1:65" s="2" customFormat="1" ht="24.2" customHeight="1">
      <c r="A140" s="36"/>
      <c r="B140" s="37"/>
      <c r="C140" s="181" t="s">
        <v>615</v>
      </c>
      <c r="D140" s="181" t="s">
        <v>207</v>
      </c>
      <c r="E140" s="182" t="s">
        <v>500</v>
      </c>
      <c r="F140" s="183" t="s">
        <v>501</v>
      </c>
      <c r="G140" s="184" t="s">
        <v>502</v>
      </c>
      <c r="H140" s="185">
        <v>32</v>
      </c>
      <c r="I140" s="186"/>
      <c r="J140" s="187">
        <f t="shared" si="10"/>
        <v>0</v>
      </c>
      <c r="K140" s="183" t="s">
        <v>388</v>
      </c>
      <c r="L140" s="41"/>
      <c r="M140" s="188" t="s">
        <v>19</v>
      </c>
      <c r="N140" s="189" t="s">
        <v>39</v>
      </c>
      <c r="O140" s="66"/>
      <c r="P140" s="190">
        <f t="shared" si="11"/>
        <v>0</v>
      </c>
      <c r="Q140" s="190">
        <v>0</v>
      </c>
      <c r="R140" s="190">
        <f t="shared" si="12"/>
        <v>0</v>
      </c>
      <c r="S140" s="190">
        <v>0</v>
      </c>
      <c r="T140" s="191">
        <f t="shared" si="1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2" t="s">
        <v>389</v>
      </c>
      <c r="AT140" s="192" t="s">
        <v>207</v>
      </c>
      <c r="AU140" s="192" t="s">
        <v>75</v>
      </c>
      <c r="AY140" s="19" t="s">
        <v>204</v>
      </c>
      <c r="BE140" s="193">
        <f t="shared" si="14"/>
        <v>0</v>
      </c>
      <c r="BF140" s="193">
        <f t="shared" si="15"/>
        <v>0</v>
      </c>
      <c r="BG140" s="193">
        <f t="shared" si="16"/>
        <v>0</v>
      </c>
      <c r="BH140" s="193">
        <f t="shared" si="17"/>
        <v>0</v>
      </c>
      <c r="BI140" s="193">
        <f t="shared" si="18"/>
        <v>0</v>
      </c>
      <c r="BJ140" s="19" t="s">
        <v>75</v>
      </c>
      <c r="BK140" s="193">
        <f t="shared" si="19"/>
        <v>0</v>
      </c>
      <c r="BL140" s="19" t="s">
        <v>389</v>
      </c>
      <c r="BM140" s="192" t="s">
        <v>1041</v>
      </c>
    </row>
    <row r="141" spans="1:65" s="2" customFormat="1" ht="37.9" customHeight="1">
      <c r="A141" s="36"/>
      <c r="B141" s="37"/>
      <c r="C141" s="181" t="s">
        <v>701</v>
      </c>
      <c r="D141" s="181" t="s">
        <v>207</v>
      </c>
      <c r="E141" s="182" t="s">
        <v>505</v>
      </c>
      <c r="F141" s="183" t="s">
        <v>506</v>
      </c>
      <c r="G141" s="184" t="s">
        <v>502</v>
      </c>
      <c r="H141" s="185">
        <v>32</v>
      </c>
      <c r="I141" s="186"/>
      <c r="J141" s="187">
        <f t="shared" si="10"/>
        <v>0</v>
      </c>
      <c r="K141" s="183" t="s">
        <v>388</v>
      </c>
      <c r="L141" s="41"/>
      <c r="M141" s="188" t="s">
        <v>19</v>
      </c>
      <c r="N141" s="189" t="s">
        <v>39</v>
      </c>
      <c r="O141" s="66"/>
      <c r="P141" s="190">
        <f t="shared" si="11"/>
        <v>0</v>
      </c>
      <c r="Q141" s="190">
        <v>0</v>
      </c>
      <c r="R141" s="190">
        <f t="shared" si="12"/>
        <v>0</v>
      </c>
      <c r="S141" s="190">
        <v>0</v>
      </c>
      <c r="T141" s="191">
        <f t="shared" si="1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2" t="s">
        <v>389</v>
      </c>
      <c r="AT141" s="192" t="s">
        <v>207</v>
      </c>
      <c r="AU141" s="192" t="s">
        <v>75</v>
      </c>
      <c r="AY141" s="19" t="s">
        <v>204</v>
      </c>
      <c r="BE141" s="193">
        <f t="shared" si="14"/>
        <v>0</v>
      </c>
      <c r="BF141" s="193">
        <f t="shared" si="15"/>
        <v>0</v>
      </c>
      <c r="BG141" s="193">
        <f t="shared" si="16"/>
        <v>0</v>
      </c>
      <c r="BH141" s="193">
        <f t="shared" si="17"/>
        <v>0</v>
      </c>
      <c r="BI141" s="193">
        <f t="shared" si="18"/>
        <v>0</v>
      </c>
      <c r="BJ141" s="19" t="s">
        <v>75</v>
      </c>
      <c r="BK141" s="193">
        <f t="shared" si="19"/>
        <v>0</v>
      </c>
      <c r="BL141" s="19" t="s">
        <v>389</v>
      </c>
      <c r="BM141" s="192" t="s">
        <v>1042</v>
      </c>
    </row>
    <row r="142" spans="1:65" s="2" customFormat="1" ht="21.75" customHeight="1">
      <c r="A142" s="36"/>
      <c r="B142" s="37"/>
      <c r="C142" s="181" t="s">
        <v>619</v>
      </c>
      <c r="D142" s="181" t="s">
        <v>207</v>
      </c>
      <c r="E142" s="182" t="s">
        <v>509</v>
      </c>
      <c r="F142" s="183" t="s">
        <v>510</v>
      </c>
      <c r="G142" s="184" t="s">
        <v>502</v>
      </c>
      <c r="H142" s="185">
        <v>8</v>
      </c>
      <c r="I142" s="186"/>
      <c r="J142" s="187">
        <f t="shared" si="10"/>
        <v>0</v>
      </c>
      <c r="K142" s="183" t="s">
        <v>388</v>
      </c>
      <c r="L142" s="41"/>
      <c r="M142" s="188" t="s">
        <v>19</v>
      </c>
      <c r="N142" s="189" t="s">
        <v>39</v>
      </c>
      <c r="O142" s="66"/>
      <c r="P142" s="190">
        <f t="shared" si="11"/>
        <v>0</v>
      </c>
      <c r="Q142" s="190">
        <v>0</v>
      </c>
      <c r="R142" s="190">
        <f t="shared" si="12"/>
        <v>0</v>
      </c>
      <c r="S142" s="190">
        <v>0</v>
      </c>
      <c r="T142" s="191">
        <f t="shared" si="1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2" t="s">
        <v>389</v>
      </c>
      <c r="AT142" s="192" t="s">
        <v>207</v>
      </c>
      <c r="AU142" s="192" t="s">
        <v>75</v>
      </c>
      <c r="AY142" s="19" t="s">
        <v>204</v>
      </c>
      <c r="BE142" s="193">
        <f t="shared" si="14"/>
        <v>0</v>
      </c>
      <c r="BF142" s="193">
        <f t="shared" si="15"/>
        <v>0</v>
      </c>
      <c r="BG142" s="193">
        <f t="shared" si="16"/>
        <v>0</v>
      </c>
      <c r="BH142" s="193">
        <f t="shared" si="17"/>
        <v>0</v>
      </c>
      <c r="BI142" s="193">
        <f t="shared" si="18"/>
        <v>0</v>
      </c>
      <c r="BJ142" s="19" t="s">
        <v>75</v>
      </c>
      <c r="BK142" s="193">
        <f t="shared" si="19"/>
        <v>0</v>
      </c>
      <c r="BL142" s="19" t="s">
        <v>389</v>
      </c>
      <c r="BM142" s="192" t="s">
        <v>1043</v>
      </c>
    </row>
    <row r="143" spans="1:65" s="2" customFormat="1" ht="24.2" customHeight="1">
      <c r="A143" s="36"/>
      <c r="B143" s="37"/>
      <c r="C143" s="181" t="s">
        <v>624</v>
      </c>
      <c r="D143" s="181" t="s">
        <v>207</v>
      </c>
      <c r="E143" s="182" t="s">
        <v>513</v>
      </c>
      <c r="F143" s="183" t="s">
        <v>514</v>
      </c>
      <c r="G143" s="184" t="s">
        <v>502</v>
      </c>
      <c r="H143" s="185">
        <v>4</v>
      </c>
      <c r="I143" s="186"/>
      <c r="J143" s="187">
        <f t="shared" si="10"/>
        <v>0</v>
      </c>
      <c r="K143" s="183" t="s">
        <v>388</v>
      </c>
      <c r="L143" s="41"/>
      <c r="M143" s="188" t="s">
        <v>19</v>
      </c>
      <c r="N143" s="189" t="s">
        <v>39</v>
      </c>
      <c r="O143" s="66"/>
      <c r="P143" s="190">
        <f t="shared" si="11"/>
        <v>0</v>
      </c>
      <c r="Q143" s="190">
        <v>0</v>
      </c>
      <c r="R143" s="190">
        <f t="shared" si="12"/>
        <v>0</v>
      </c>
      <c r="S143" s="190">
        <v>0</v>
      </c>
      <c r="T143" s="191">
        <f t="shared" si="1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2" t="s">
        <v>389</v>
      </c>
      <c r="AT143" s="192" t="s">
        <v>207</v>
      </c>
      <c r="AU143" s="192" t="s">
        <v>75</v>
      </c>
      <c r="AY143" s="19" t="s">
        <v>204</v>
      </c>
      <c r="BE143" s="193">
        <f t="shared" si="14"/>
        <v>0</v>
      </c>
      <c r="BF143" s="193">
        <f t="shared" si="15"/>
        <v>0</v>
      </c>
      <c r="BG143" s="193">
        <f t="shared" si="16"/>
        <v>0</v>
      </c>
      <c r="BH143" s="193">
        <f t="shared" si="17"/>
        <v>0</v>
      </c>
      <c r="BI143" s="193">
        <f t="shared" si="18"/>
        <v>0</v>
      </c>
      <c r="BJ143" s="19" t="s">
        <v>75</v>
      </c>
      <c r="BK143" s="193">
        <f t="shared" si="19"/>
        <v>0</v>
      </c>
      <c r="BL143" s="19" t="s">
        <v>389</v>
      </c>
      <c r="BM143" s="192" t="s">
        <v>1044</v>
      </c>
    </row>
    <row r="144" spans="1:65" s="2" customFormat="1" ht="24.2" customHeight="1">
      <c r="A144" s="36"/>
      <c r="B144" s="37"/>
      <c r="C144" s="181" t="s">
        <v>445</v>
      </c>
      <c r="D144" s="181" t="s">
        <v>207</v>
      </c>
      <c r="E144" s="182" t="s">
        <v>517</v>
      </c>
      <c r="F144" s="183" t="s">
        <v>518</v>
      </c>
      <c r="G144" s="184" t="s">
        <v>502</v>
      </c>
      <c r="H144" s="185">
        <v>4</v>
      </c>
      <c r="I144" s="186"/>
      <c r="J144" s="187">
        <f t="shared" si="10"/>
        <v>0</v>
      </c>
      <c r="K144" s="183" t="s">
        <v>388</v>
      </c>
      <c r="L144" s="41"/>
      <c r="M144" s="188" t="s">
        <v>19</v>
      </c>
      <c r="N144" s="189" t="s">
        <v>39</v>
      </c>
      <c r="O144" s="66"/>
      <c r="P144" s="190">
        <f t="shared" si="11"/>
        <v>0</v>
      </c>
      <c r="Q144" s="190">
        <v>0</v>
      </c>
      <c r="R144" s="190">
        <f t="shared" si="12"/>
        <v>0</v>
      </c>
      <c r="S144" s="190">
        <v>0</v>
      </c>
      <c r="T144" s="191">
        <f t="shared" si="13"/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2" t="s">
        <v>389</v>
      </c>
      <c r="AT144" s="192" t="s">
        <v>207</v>
      </c>
      <c r="AU144" s="192" t="s">
        <v>75</v>
      </c>
      <c r="AY144" s="19" t="s">
        <v>204</v>
      </c>
      <c r="BE144" s="193">
        <f t="shared" si="14"/>
        <v>0</v>
      </c>
      <c r="BF144" s="193">
        <f t="shared" si="15"/>
        <v>0</v>
      </c>
      <c r="BG144" s="193">
        <f t="shared" si="16"/>
        <v>0</v>
      </c>
      <c r="BH144" s="193">
        <f t="shared" si="17"/>
        <v>0</v>
      </c>
      <c r="BI144" s="193">
        <f t="shared" si="18"/>
        <v>0</v>
      </c>
      <c r="BJ144" s="19" t="s">
        <v>75</v>
      </c>
      <c r="BK144" s="193">
        <f t="shared" si="19"/>
        <v>0</v>
      </c>
      <c r="BL144" s="19" t="s">
        <v>389</v>
      </c>
      <c r="BM144" s="192" t="s">
        <v>1045</v>
      </c>
    </row>
    <row r="145" spans="1:65" s="2" customFormat="1" ht="16.5" customHeight="1">
      <c r="A145" s="36"/>
      <c r="B145" s="37"/>
      <c r="C145" s="181" t="s">
        <v>473</v>
      </c>
      <c r="D145" s="181" t="s">
        <v>207</v>
      </c>
      <c r="E145" s="182" t="s">
        <v>524</v>
      </c>
      <c r="F145" s="183" t="s">
        <v>525</v>
      </c>
      <c r="G145" s="184" t="s">
        <v>286</v>
      </c>
      <c r="H145" s="185">
        <v>130</v>
      </c>
      <c r="I145" s="186"/>
      <c r="J145" s="187">
        <f t="shared" si="10"/>
        <v>0</v>
      </c>
      <c r="K145" s="183" t="s">
        <v>388</v>
      </c>
      <c r="L145" s="41"/>
      <c r="M145" s="188" t="s">
        <v>19</v>
      </c>
      <c r="N145" s="189" t="s">
        <v>39</v>
      </c>
      <c r="O145" s="66"/>
      <c r="P145" s="190">
        <f t="shared" si="11"/>
        <v>0</v>
      </c>
      <c r="Q145" s="190">
        <v>0</v>
      </c>
      <c r="R145" s="190">
        <f t="shared" si="12"/>
        <v>0</v>
      </c>
      <c r="S145" s="190">
        <v>0</v>
      </c>
      <c r="T145" s="191">
        <f t="shared" si="1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2" t="s">
        <v>389</v>
      </c>
      <c r="AT145" s="192" t="s">
        <v>207</v>
      </c>
      <c r="AU145" s="192" t="s">
        <v>75</v>
      </c>
      <c r="AY145" s="19" t="s">
        <v>204</v>
      </c>
      <c r="BE145" s="193">
        <f t="shared" si="14"/>
        <v>0</v>
      </c>
      <c r="BF145" s="193">
        <f t="shared" si="15"/>
        <v>0</v>
      </c>
      <c r="BG145" s="193">
        <f t="shared" si="16"/>
        <v>0</v>
      </c>
      <c r="BH145" s="193">
        <f t="shared" si="17"/>
        <v>0</v>
      </c>
      <c r="BI145" s="193">
        <f t="shared" si="18"/>
        <v>0</v>
      </c>
      <c r="BJ145" s="19" t="s">
        <v>75</v>
      </c>
      <c r="BK145" s="193">
        <f t="shared" si="19"/>
        <v>0</v>
      </c>
      <c r="BL145" s="19" t="s">
        <v>389</v>
      </c>
      <c r="BM145" s="192" t="s">
        <v>1046</v>
      </c>
    </row>
    <row r="146" spans="1:65" s="2" customFormat="1" ht="21.75" customHeight="1">
      <c r="A146" s="36"/>
      <c r="B146" s="37"/>
      <c r="C146" s="222" t="s">
        <v>1047</v>
      </c>
      <c r="D146" s="222" t="s">
        <v>243</v>
      </c>
      <c r="E146" s="223" t="s">
        <v>400</v>
      </c>
      <c r="F146" s="224" t="s">
        <v>401</v>
      </c>
      <c r="G146" s="225" t="s">
        <v>286</v>
      </c>
      <c r="H146" s="226">
        <v>130</v>
      </c>
      <c r="I146" s="227"/>
      <c r="J146" s="228">
        <f t="shared" si="10"/>
        <v>0</v>
      </c>
      <c r="K146" s="224" t="s">
        <v>388</v>
      </c>
      <c r="L146" s="229"/>
      <c r="M146" s="230" t="s">
        <v>19</v>
      </c>
      <c r="N146" s="231" t="s">
        <v>39</v>
      </c>
      <c r="O146" s="66"/>
      <c r="P146" s="190">
        <f t="shared" si="11"/>
        <v>0</v>
      </c>
      <c r="Q146" s="190">
        <v>0</v>
      </c>
      <c r="R146" s="190">
        <f t="shared" si="12"/>
        <v>0</v>
      </c>
      <c r="S146" s="190">
        <v>0</v>
      </c>
      <c r="T146" s="191">
        <f t="shared" si="1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2" t="s">
        <v>420</v>
      </c>
      <c r="AT146" s="192" t="s">
        <v>243</v>
      </c>
      <c r="AU146" s="192" t="s">
        <v>75</v>
      </c>
      <c r="AY146" s="19" t="s">
        <v>204</v>
      </c>
      <c r="BE146" s="193">
        <f t="shared" si="14"/>
        <v>0</v>
      </c>
      <c r="BF146" s="193">
        <f t="shared" si="15"/>
        <v>0</v>
      </c>
      <c r="BG146" s="193">
        <f t="shared" si="16"/>
        <v>0</v>
      </c>
      <c r="BH146" s="193">
        <f t="shared" si="17"/>
        <v>0</v>
      </c>
      <c r="BI146" s="193">
        <f t="shared" si="18"/>
        <v>0</v>
      </c>
      <c r="BJ146" s="19" t="s">
        <v>75</v>
      </c>
      <c r="BK146" s="193">
        <f t="shared" si="19"/>
        <v>0</v>
      </c>
      <c r="BL146" s="19" t="s">
        <v>420</v>
      </c>
      <c r="BM146" s="192" t="s">
        <v>1048</v>
      </c>
    </row>
    <row r="147" spans="1:65" s="2" customFormat="1" ht="37.9" customHeight="1">
      <c r="A147" s="36"/>
      <c r="B147" s="37"/>
      <c r="C147" s="181" t="s">
        <v>366</v>
      </c>
      <c r="D147" s="181" t="s">
        <v>207</v>
      </c>
      <c r="E147" s="182" t="s">
        <v>527</v>
      </c>
      <c r="F147" s="183" t="s">
        <v>528</v>
      </c>
      <c r="G147" s="184" t="s">
        <v>251</v>
      </c>
      <c r="H147" s="185">
        <v>3</v>
      </c>
      <c r="I147" s="186"/>
      <c r="J147" s="187">
        <f t="shared" si="10"/>
        <v>0</v>
      </c>
      <c r="K147" s="183" t="s">
        <v>388</v>
      </c>
      <c r="L147" s="41"/>
      <c r="M147" s="188" t="s">
        <v>19</v>
      </c>
      <c r="N147" s="189" t="s">
        <v>39</v>
      </c>
      <c r="O147" s="66"/>
      <c r="P147" s="190">
        <f t="shared" si="11"/>
        <v>0</v>
      </c>
      <c r="Q147" s="190">
        <v>0</v>
      </c>
      <c r="R147" s="190">
        <f t="shared" si="12"/>
        <v>0</v>
      </c>
      <c r="S147" s="190">
        <v>0</v>
      </c>
      <c r="T147" s="191">
        <f t="shared" si="13"/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2" t="s">
        <v>389</v>
      </c>
      <c r="AT147" s="192" t="s">
        <v>207</v>
      </c>
      <c r="AU147" s="192" t="s">
        <v>75</v>
      </c>
      <c r="AY147" s="19" t="s">
        <v>204</v>
      </c>
      <c r="BE147" s="193">
        <f t="shared" si="14"/>
        <v>0</v>
      </c>
      <c r="BF147" s="193">
        <f t="shared" si="15"/>
        <v>0</v>
      </c>
      <c r="BG147" s="193">
        <f t="shared" si="16"/>
        <v>0</v>
      </c>
      <c r="BH147" s="193">
        <f t="shared" si="17"/>
        <v>0</v>
      </c>
      <c r="BI147" s="193">
        <f t="shared" si="18"/>
        <v>0</v>
      </c>
      <c r="BJ147" s="19" t="s">
        <v>75</v>
      </c>
      <c r="BK147" s="193">
        <f t="shared" si="19"/>
        <v>0</v>
      </c>
      <c r="BL147" s="19" t="s">
        <v>389</v>
      </c>
      <c r="BM147" s="192" t="s">
        <v>1049</v>
      </c>
    </row>
    <row r="148" spans="1:65" s="2" customFormat="1" ht="24.2" customHeight="1">
      <c r="A148" s="36"/>
      <c r="B148" s="37"/>
      <c r="C148" s="222" t="s">
        <v>7</v>
      </c>
      <c r="D148" s="222" t="s">
        <v>243</v>
      </c>
      <c r="E148" s="223" t="s">
        <v>530</v>
      </c>
      <c r="F148" s="224" t="s">
        <v>531</v>
      </c>
      <c r="G148" s="225" t="s">
        <v>251</v>
      </c>
      <c r="H148" s="226">
        <v>3</v>
      </c>
      <c r="I148" s="227"/>
      <c r="J148" s="228">
        <f t="shared" si="10"/>
        <v>0</v>
      </c>
      <c r="K148" s="224" t="s">
        <v>388</v>
      </c>
      <c r="L148" s="229"/>
      <c r="M148" s="230" t="s">
        <v>19</v>
      </c>
      <c r="N148" s="231" t="s">
        <v>39</v>
      </c>
      <c r="O148" s="66"/>
      <c r="P148" s="190">
        <f t="shared" si="11"/>
        <v>0</v>
      </c>
      <c r="Q148" s="190">
        <v>0</v>
      </c>
      <c r="R148" s="190">
        <f t="shared" si="12"/>
        <v>0</v>
      </c>
      <c r="S148" s="190">
        <v>0</v>
      </c>
      <c r="T148" s="191">
        <f t="shared" si="1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2" t="s">
        <v>389</v>
      </c>
      <c r="AT148" s="192" t="s">
        <v>243</v>
      </c>
      <c r="AU148" s="192" t="s">
        <v>75</v>
      </c>
      <c r="AY148" s="19" t="s">
        <v>204</v>
      </c>
      <c r="BE148" s="193">
        <f t="shared" si="14"/>
        <v>0</v>
      </c>
      <c r="BF148" s="193">
        <f t="shared" si="15"/>
        <v>0</v>
      </c>
      <c r="BG148" s="193">
        <f t="shared" si="16"/>
        <v>0</v>
      </c>
      <c r="BH148" s="193">
        <f t="shared" si="17"/>
        <v>0</v>
      </c>
      <c r="BI148" s="193">
        <f t="shared" si="18"/>
        <v>0</v>
      </c>
      <c r="BJ148" s="19" t="s">
        <v>75</v>
      </c>
      <c r="BK148" s="193">
        <f t="shared" si="19"/>
        <v>0</v>
      </c>
      <c r="BL148" s="19" t="s">
        <v>389</v>
      </c>
      <c r="BM148" s="192" t="s">
        <v>1050</v>
      </c>
    </row>
    <row r="149" spans="1:65" s="2" customFormat="1" ht="19.5">
      <c r="A149" s="36"/>
      <c r="B149" s="37"/>
      <c r="C149" s="38"/>
      <c r="D149" s="201" t="s">
        <v>311</v>
      </c>
      <c r="E149" s="38"/>
      <c r="F149" s="242" t="s">
        <v>716</v>
      </c>
      <c r="G149" s="38"/>
      <c r="H149" s="38"/>
      <c r="I149" s="196"/>
      <c r="J149" s="38"/>
      <c r="K149" s="38"/>
      <c r="L149" s="41"/>
      <c r="M149" s="197"/>
      <c r="N149" s="198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311</v>
      </c>
      <c r="AU149" s="19" t="s">
        <v>75</v>
      </c>
    </row>
    <row r="150" spans="1:65" s="2" customFormat="1" ht="16.5" customHeight="1">
      <c r="A150" s="36"/>
      <c r="B150" s="37"/>
      <c r="C150" s="181" t="s">
        <v>376</v>
      </c>
      <c r="D150" s="181" t="s">
        <v>207</v>
      </c>
      <c r="E150" s="182" t="s">
        <v>533</v>
      </c>
      <c r="F150" s="183" t="s">
        <v>534</v>
      </c>
      <c r="G150" s="184" t="s">
        <v>251</v>
      </c>
      <c r="H150" s="185">
        <v>3</v>
      </c>
      <c r="I150" s="186"/>
      <c r="J150" s="187">
        <f>ROUND(I150*H150,2)</f>
        <v>0</v>
      </c>
      <c r="K150" s="183" t="s">
        <v>388</v>
      </c>
      <c r="L150" s="41"/>
      <c r="M150" s="188" t="s">
        <v>19</v>
      </c>
      <c r="N150" s="189" t="s">
        <v>39</v>
      </c>
      <c r="O150" s="66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2" t="s">
        <v>389</v>
      </c>
      <c r="AT150" s="192" t="s">
        <v>207</v>
      </c>
      <c r="AU150" s="192" t="s">
        <v>75</v>
      </c>
      <c r="AY150" s="19" t="s">
        <v>204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9" t="s">
        <v>75</v>
      </c>
      <c r="BK150" s="193">
        <f>ROUND(I150*H150,2)</f>
        <v>0</v>
      </c>
      <c r="BL150" s="19" t="s">
        <v>389</v>
      </c>
      <c r="BM150" s="192" t="s">
        <v>1051</v>
      </c>
    </row>
    <row r="151" spans="1:65" s="2" customFormat="1" ht="16.5" customHeight="1">
      <c r="A151" s="36"/>
      <c r="B151" s="37"/>
      <c r="C151" s="222" t="s">
        <v>262</v>
      </c>
      <c r="D151" s="222" t="s">
        <v>243</v>
      </c>
      <c r="E151" s="223" t="s">
        <v>1052</v>
      </c>
      <c r="F151" s="224" t="s">
        <v>1053</v>
      </c>
      <c r="G151" s="225" t="s">
        <v>251</v>
      </c>
      <c r="H151" s="226">
        <v>3</v>
      </c>
      <c r="I151" s="227"/>
      <c r="J151" s="228">
        <f>ROUND(I151*H151,2)</f>
        <v>0</v>
      </c>
      <c r="K151" s="224" t="s">
        <v>1054</v>
      </c>
      <c r="L151" s="229"/>
      <c r="M151" s="230" t="s">
        <v>19</v>
      </c>
      <c r="N151" s="231" t="s">
        <v>39</v>
      </c>
      <c r="O151" s="66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2" t="s">
        <v>389</v>
      </c>
      <c r="AT151" s="192" t="s">
        <v>243</v>
      </c>
      <c r="AU151" s="192" t="s">
        <v>75</v>
      </c>
      <c r="AY151" s="19" t="s">
        <v>204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9" t="s">
        <v>75</v>
      </c>
      <c r="BK151" s="193">
        <f>ROUND(I151*H151,2)</f>
        <v>0</v>
      </c>
      <c r="BL151" s="19" t="s">
        <v>389</v>
      </c>
      <c r="BM151" s="192" t="s">
        <v>1055</v>
      </c>
    </row>
    <row r="152" spans="1:65" s="2" customFormat="1" ht="24.2" customHeight="1">
      <c r="A152" s="36"/>
      <c r="B152" s="37"/>
      <c r="C152" s="181" t="s">
        <v>255</v>
      </c>
      <c r="D152" s="181" t="s">
        <v>207</v>
      </c>
      <c r="E152" s="182" t="s">
        <v>536</v>
      </c>
      <c r="F152" s="183" t="s">
        <v>537</v>
      </c>
      <c r="G152" s="184" t="s">
        <v>251</v>
      </c>
      <c r="H152" s="185">
        <v>3</v>
      </c>
      <c r="I152" s="186"/>
      <c r="J152" s="187">
        <f>ROUND(I152*H152,2)</f>
        <v>0</v>
      </c>
      <c r="K152" s="183" t="s">
        <v>388</v>
      </c>
      <c r="L152" s="41"/>
      <c r="M152" s="188" t="s">
        <v>19</v>
      </c>
      <c r="N152" s="189" t="s">
        <v>39</v>
      </c>
      <c r="O152" s="66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2" t="s">
        <v>389</v>
      </c>
      <c r="AT152" s="192" t="s">
        <v>207</v>
      </c>
      <c r="AU152" s="192" t="s">
        <v>75</v>
      </c>
      <c r="AY152" s="19" t="s">
        <v>204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9" t="s">
        <v>75</v>
      </c>
      <c r="BK152" s="193">
        <f>ROUND(I152*H152,2)</f>
        <v>0</v>
      </c>
      <c r="BL152" s="19" t="s">
        <v>389</v>
      </c>
      <c r="BM152" s="192" t="s">
        <v>1056</v>
      </c>
    </row>
    <row r="153" spans="1:65" s="2" customFormat="1" ht="33" customHeight="1">
      <c r="A153" s="36"/>
      <c r="B153" s="37"/>
      <c r="C153" s="222" t="s">
        <v>345</v>
      </c>
      <c r="D153" s="222" t="s">
        <v>243</v>
      </c>
      <c r="E153" s="223" t="s">
        <v>539</v>
      </c>
      <c r="F153" s="224" t="s">
        <v>540</v>
      </c>
      <c r="G153" s="225" t="s">
        <v>251</v>
      </c>
      <c r="H153" s="226">
        <v>3</v>
      </c>
      <c r="I153" s="227"/>
      <c r="J153" s="228">
        <f>ROUND(I153*H153,2)</f>
        <v>0</v>
      </c>
      <c r="K153" s="224" t="s">
        <v>388</v>
      </c>
      <c r="L153" s="229"/>
      <c r="M153" s="230" t="s">
        <v>19</v>
      </c>
      <c r="N153" s="231" t="s">
        <v>39</v>
      </c>
      <c r="O153" s="66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2" t="s">
        <v>420</v>
      </c>
      <c r="AT153" s="192" t="s">
        <v>243</v>
      </c>
      <c r="AU153" s="192" t="s">
        <v>75</v>
      </c>
      <c r="AY153" s="19" t="s">
        <v>204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9" t="s">
        <v>75</v>
      </c>
      <c r="BK153" s="193">
        <f>ROUND(I153*H153,2)</f>
        <v>0</v>
      </c>
      <c r="BL153" s="19" t="s">
        <v>420</v>
      </c>
      <c r="BM153" s="192" t="s">
        <v>1057</v>
      </c>
    </row>
    <row r="154" spans="1:65" s="2" customFormat="1" ht="29.25">
      <c r="A154" s="36"/>
      <c r="B154" s="37"/>
      <c r="C154" s="38"/>
      <c r="D154" s="201" t="s">
        <v>311</v>
      </c>
      <c r="E154" s="38"/>
      <c r="F154" s="242" t="s">
        <v>485</v>
      </c>
      <c r="G154" s="38"/>
      <c r="H154" s="38"/>
      <c r="I154" s="196"/>
      <c r="J154" s="38"/>
      <c r="K154" s="38"/>
      <c r="L154" s="41"/>
      <c r="M154" s="197"/>
      <c r="N154" s="198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311</v>
      </c>
      <c r="AU154" s="19" t="s">
        <v>75</v>
      </c>
    </row>
    <row r="155" spans="1:65" s="2" customFormat="1" ht="16.5" customHeight="1">
      <c r="A155" s="36"/>
      <c r="B155" s="37"/>
      <c r="C155" s="181" t="s">
        <v>268</v>
      </c>
      <c r="D155" s="181" t="s">
        <v>207</v>
      </c>
      <c r="E155" s="182" t="s">
        <v>545</v>
      </c>
      <c r="F155" s="183" t="s">
        <v>546</v>
      </c>
      <c r="G155" s="184" t="s">
        <v>251</v>
      </c>
      <c r="H155" s="185">
        <v>10</v>
      </c>
      <c r="I155" s="186"/>
      <c r="J155" s="187">
        <f t="shared" ref="J155:J168" si="20">ROUND(I155*H155,2)</f>
        <v>0</v>
      </c>
      <c r="K155" s="183" t="s">
        <v>388</v>
      </c>
      <c r="L155" s="41"/>
      <c r="M155" s="188" t="s">
        <v>19</v>
      </c>
      <c r="N155" s="189" t="s">
        <v>39</v>
      </c>
      <c r="O155" s="66"/>
      <c r="P155" s="190">
        <f t="shared" ref="P155:P168" si="21">O155*H155</f>
        <v>0</v>
      </c>
      <c r="Q155" s="190">
        <v>0</v>
      </c>
      <c r="R155" s="190">
        <f t="shared" ref="R155:R168" si="22">Q155*H155</f>
        <v>0</v>
      </c>
      <c r="S155" s="190">
        <v>0</v>
      </c>
      <c r="T155" s="191">
        <f t="shared" ref="T155:T168" si="23"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2" t="s">
        <v>389</v>
      </c>
      <c r="AT155" s="192" t="s">
        <v>207</v>
      </c>
      <c r="AU155" s="192" t="s">
        <v>75</v>
      </c>
      <c r="AY155" s="19" t="s">
        <v>204</v>
      </c>
      <c r="BE155" s="193">
        <f t="shared" ref="BE155:BE168" si="24">IF(N155="základní",J155,0)</f>
        <v>0</v>
      </c>
      <c r="BF155" s="193">
        <f t="shared" ref="BF155:BF168" si="25">IF(N155="snížená",J155,0)</f>
        <v>0</v>
      </c>
      <c r="BG155" s="193">
        <f t="shared" ref="BG155:BG168" si="26">IF(N155="zákl. přenesená",J155,0)</f>
        <v>0</v>
      </c>
      <c r="BH155" s="193">
        <f t="shared" ref="BH155:BH168" si="27">IF(N155="sníž. přenesená",J155,0)</f>
        <v>0</v>
      </c>
      <c r="BI155" s="193">
        <f t="shared" ref="BI155:BI168" si="28">IF(N155="nulová",J155,0)</f>
        <v>0</v>
      </c>
      <c r="BJ155" s="19" t="s">
        <v>75</v>
      </c>
      <c r="BK155" s="193">
        <f t="shared" ref="BK155:BK168" si="29">ROUND(I155*H155,2)</f>
        <v>0</v>
      </c>
      <c r="BL155" s="19" t="s">
        <v>389</v>
      </c>
      <c r="BM155" s="192" t="s">
        <v>1058</v>
      </c>
    </row>
    <row r="156" spans="1:65" s="2" customFormat="1" ht="21.75" customHeight="1">
      <c r="A156" s="36"/>
      <c r="B156" s="37"/>
      <c r="C156" s="222" t="s">
        <v>607</v>
      </c>
      <c r="D156" s="222" t="s">
        <v>243</v>
      </c>
      <c r="E156" s="223" t="s">
        <v>616</v>
      </c>
      <c r="F156" s="224" t="s">
        <v>617</v>
      </c>
      <c r="G156" s="225" t="s">
        <v>251</v>
      </c>
      <c r="H156" s="226">
        <v>12</v>
      </c>
      <c r="I156" s="227"/>
      <c r="J156" s="228">
        <f t="shared" si="20"/>
        <v>0</v>
      </c>
      <c r="K156" s="224" t="s">
        <v>388</v>
      </c>
      <c r="L156" s="229"/>
      <c r="M156" s="230" t="s">
        <v>19</v>
      </c>
      <c r="N156" s="231" t="s">
        <v>39</v>
      </c>
      <c r="O156" s="66"/>
      <c r="P156" s="190">
        <f t="shared" si="21"/>
        <v>0</v>
      </c>
      <c r="Q156" s="190">
        <v>0</v>
      </c>
      <c r="R156" s="190">
        <f t="shared" si="22"/>
        <v>0</v>
      </c>
      <c r="S156" s="190">
        <v>0</v>
      </c>
      <c r="T156" s="191">
        <f t="shared" si="2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2" t="s">
        <v>258</v>
      </c>
      <c r="AT156" s="192" t="s">
        <v>243</v>
      </c>
      <c r="AU156" s="192" t="s">
        <v>75</v>
      </c>
      <c r="AY156" s="19" t="s">
        <v>204</v>
      </c>
      <c r="BE156" s="193">
        <f t="shared" si="24"/>
        <v>0</v>
      </c>
      <c r="BF156" s="193">
        <f t="shared" si="25"/>
        <v>0</v>
      </c>
      <c r="BG156" s="193">
        <f t="shared" si="26"/>
        <v>0</v>
      </c>
      <c r="BH156" s="193">
        <f t="shared" si="27"/>
        <v>0</v>
      </c>
      <c r="BI156" s="193">
        <f t="shared" si="28"/>
        <v>0</v>
      </c>
      <c r="BJ156" s="19" t="s">
        <v>75</v>
      </c>
      <c r="BK156" s="193">
        <f t="shared" si="29"/>
        <v>0</v>
      </c>
      <c r="BL156" s="19" t="s">
        <v>252</v>
      </c>
      <c r="BM156" s="192" t="s">
        <v>1059</v>
      </c>
    </row>
    <row r="157" spans="1:65" s="2" customFormat="1" ht="33" customHeight="1">
      <c r="A157" s="36"/>
      <c r="B157" s="37"/>
      <c r="C157" s="181" t="s">
        <v>542</v>
      </c>
      <c r="D157" s="181" t="s">
        <v>207</v>
      </c>
      <c r="E157" s="182" t="s">
        <v>548</v>
      </c>
      <c r="F157" s="183" t="s">
        <v>549</v>
      </c>
      <c r="G157" s="184" t="s">
        <v>251</v>
      </c>
      <c r="H157" s="185">
        <v>1</v>
      </c>
      <c r="I157" s="186"/>
      <c r="J157" s="187">
        <f t="shared" si="20"/>
        <v>0</v>
      </c>
      <c r="K157" s="183" t="s">
        <v>388</v>
      </c>
      <c r="L157" s="41"/>
      <c r="M157" s="188" t="s">
        <v>19</v>
      </c>
      <c r="N157" s="189" t="s">
        <v>39</v>
      </c>
      <c r="O157" s="66"/>
      <c r="P157" s="190">
        <f t="shared" si="21"/>
        <v>0</v>
      </c>
      <c r="Q157" s="190">
        <v>0</v>
      </c>
      <c r="R157" s="190">
        <f t="shared" si="22"/>
        <v>0</v>
      </c>
      <c r="S157" s="190">
        <v>0</v>
      </c>
      <c r="T157" s="191">
        <f t="shared" si="2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2" t="s">
        <v>389</v>
      </c>
      <c r="AT157" s="192" t="s">
        <v>207</v>
      </c>
      <c r="AU157" s="192" t="s">
        <v>75</v>
      </c>
      <c r="AY157" s="19" t="s">
        <v>204</v>
      </c>
      <c r="BE157" s="193">
        <f t="shared" si="24"/>
        <v>0</v>
      </c>
      <c r="BF157" s="193">
        <f t="shared" si="25"/>
        <v>0</v>
      </c>
      <c r="BG157" s="193">
        <f t="shared" si="26"/>
        <v>0</v>
      </c>
      <c r="BH157" s="193">
        <f t="shared" si="27"/>
        <v>0</v>
      </c>
      <c r="BI157" s="193">
        <f t="shared" si="28"/>
        <v>0</v>
      </c>
      <c r="BJ157" s="19" t="s">
        <v>75</v>
      </c>
      <c r="BK157" s="193">
        <f t="shared" si="29"/>
        <v>0</v>
      </c>
      <c r="BL157" s="19" t="s">
        <v>389</v>
      </c>
      <c r="BM157" s="192" t="s">
        <v>1060</v>
      </c>
    </row>
    <row r="158" spans="1:65" s="2" customFormat="1" ht="33" customHeight="1">
      <c r="A158" s="36"/>
      <c r="B158" s="37"/>
      <c r="C158" s="222" t="s">
        <v>296</v>
      </c>
      <c r="D158" s="222" t="s">
        <v>243</v>
      </c>
      <c r="E158" s="223" t="s">
        <v>552</v>
      </c>
      <c r="F158" s="224" t="s">
        <v>553</v>
      </c>
      <c r="G158" s="225" t="s">
        <v>251</v>
      </c>
      <c r="H158" s="226">
        <v>1</v>
      </c>
      <c r="I158" s="227"/>
      <c r="J158" s="228">
        <f t="shared" si="20"/>
        <v>0</v>
      </c>
      <c r="K158" s="224" t="s">
        <v>388</v>
      </c>
      <c r="L158" s="229"/>
      <c r="M158" s="230" t="s">
        <v>19</v>
      </c>
      <c r="N158" s="231" t="s">
        <v>39</v>
      </c>
      <c r="O158" s="66"/>
      <c r="P158" s="190">
        <f t="shared" si="21"/>
        <v>0</v>
      </c>
      <c r="Q158" s="190">
        <v>0</v>
      </c>
      <c r="R158" s="190">
        <f t="shared" si="22"/>
        <v>0</v>
      </c>
      <c r="S158" s="190">
        <v>0</v>
      </c>
      <c r="T158" s="191">
        <f t="shared" si="23"/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2" t="s">
        <v>420</v>
      </c>
      <c r="AT158" s="192" t="s">
        <v>243</v>
      </c>
      <c r="AU158" s="192" t="s">
        <v>75</v>
      </c>
      <c r="AY158" s="19" t="s">
        <v>204</v>
      </c>
      <c r="BE158" s="193">
        <f t="shared" si="24"/>
        <v>0</v>
      </c>
      <c r="BF158" s="193">
        <f t="shared" si="25"/>
        <v>0</v>
      </c>
      <c r="BG158" s="193">
        <f t="shared" si="26"/>
        <v>0</v>
      </c>
      <c r="BH158" s="193">
        <f t="shared" si="27"/>
        <v>0</v>
      </c>
      <c r="BI158" s="193">
        <f t="shared" si="28"/>
        <v>0</v>
      </c>
      <c r="BJ158" s="19" t="s">
        <v>75</v>
      </c>
      <c r="BK158" s="193">
        <f t="shared" si="29"/>
        <v>0</v>
      </c>
      <c r="BL158" s="19" t="s">
        <v>420</v>
      </c>
      <c r="BM158" s="192" t="s">
        <v>1061</v>
      </c>
    </row>
    <row r="159" spans="1:65" s="2" customFormat="1" ht="16.5" customHeight="1">
      <c r="A159" s="36"/>
      <c r="B159" s="37"/>
      <c r="C159" s="181" t="s">
        <v>301</v>
      </c>
      <c r="D159" s="181" t="s">
        <v>207</v>
      </c>
      <c r="E159" s="182" t="s">
        <v>1062</v>
      </c>
      <c r="F159" s="183" t="s">
        <v>1063</v>
      </c>
      <c r="G159" s="184" t="s">
        <v>251</v>
      </c>
      <c r="H159" s="185">
        <v>1</v>
      </c>
      <c r="I159" s="186"/>
      <c r="J159" s="187">
        <f t="shared" si="20"/>
        <v>0</v>
      </c>
      <c r="K159" s="183" t="s">
        <v>388</v>
      </c>
      <c r="L159" s="41"/>
      <c r="M159" s="188" t="s">
        <v>19</v>
      </c>
      <c r="N159" s="189" t="s">
        <v>39</v>
      </c>
      <c r="O159" s="66"/>
      <c r="P159" s="190">
        <f t="shared" si="21"/>
        <v>0</v>
      </c>
      <c r="Q159" s="190">
        <v>0</v>
      </c>
      <c r="R159" s="190">
        <f t="shared" si="22"/>
        <v>0</v>
      </c>
      <c r="S159" s="190">
        <v>0</v>
      </c>
      <c r="T159" s="191">
        <f t="shared" si="23"/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2" t="s">
        <v>252</v>
      </c>
      <c r="AT159" s="192" t="s">
        <v>207</v>
      </c>
      <c r="AU159" s="192" t="s">
        <v>75</v>
      </c>
      <c r="AY159" s="19" t="s">
        <v>204</v>
      </c>
      <c r="BE159" s="193">
        <f t="shared" si="24"/>
        <v>0</v>
      </c>
      <c r="BF159" s="193">
        <f t="shared" si="25"/>
        <v>0</v>
      </c>
      <c r="BG159" s="193">
        <f t="shared" si="26"/>
        <v>0</v>
      </c>
      <c r="BH159" s="193">
        <f t="shared" si="27"/>
        <v>0</v>
      </c>
      <c r="BI159" s="193">
        <f t="shared" si="28"/>
        <v>0</v>
      </c>
      <c r="BJ159" s="19" t="s">
        <v>75</v>
      </c>
      <c r="BK159" s="193">
        <f t="shared" si="29"/>
        <v>0</v>
      </c>
      <c r="BL159" s="19" t="s">
        <v>252</v>
      </c>
      <c r="BM159" s="192" t="s">
        <v>1064</v>
      </c>
    </row>
    <row r="160" spans="1:65" s="2" customFormat="1" ht="24.2" customHeight="1">
      <c r="A160" s="36"/>
      <c r="B160" s="37"/>
      <c r="C160" s="222" t="s">
        <v>306</v>
      </c>
      <c r="D160" s="222" t="s">
        <v>243</v>
      </c>
      <c r="E160" s="223" t="s">
        <v>1065</v>
      </c>
      <c r="F160" s="224" t="s">
        <v>1066</v>
      </c>
      <c r="G160" s="225" t="s">
        <v>251</v>
      </c>
      <c r="H160" s="226">
        <v>1</v>
      </c>
      <c r="I160" s="227"/>
      <c r="J160" s="228">
        <f t="shared" si="20"/>
        <v>0</v>
      </c>
      <c r="K160" s="224" t="s">
        <v>388</v>
      </c>
      <c r="L160" s="229"/>
      <c r="M160" s="230" t="s">
        <v>19</v>
      </c>
      <c r="N160" s="231" t="s">
        <v>39</v>
      </c>
      <c r="O160" s="66"/>
      <c r="P160" s="190">
        <f t="shared" si="21"/>
        <v>0</v>
      </c>
      <c r="Q160" s="190">
        <v>0</v>
      </c>
      <c r="R160" s="190">
        <f t="shared" si="22"/>
        <v>0</v>
      </c>
      <c r="S160" s="190">
        <v>0</v>
      </c>
      <c r="T160" s="191">
        <f t="shared" si="23"/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2" t="s">
        <v>420</v>
      </c>
      <c r="AT160" s="192" t="s">
        <v>243</v>
      </c>
      <c r="AU160" s="192" t="s">
        <v>75</v>
      </c>
      <c r="AY160" s="19" t="s">
        <v>204</v>
      </c>
      <c r="BE160" s="193">
        <f t="shared" si="24"/>
        <v>0</v>
      </c>
      <c r="BF160" s="193">
        <f t="shared" si="25"/>
        <v>0</v>
      </c>
      <c r="BG160" s="193">
        <f t="shared" si="26"/>
        <v>0</v>
      </c>
      <c r="BH160" s="193">
        <f t="shared" si="27"/>
        <v>0</v>
      </c>
      <c r="BI160" s="193">
        <f t="shared" si="28"/>
        <v>0</v>
      </c>
      <c r="BJ160" s="19" t="s">
        <v>75</v>
      </c>
      <c r="BK160" s="193">
        <f t="shared" si="29"/>
        <v>0</v>
      </c>
      <c r="BL160" s="19" t="s">
        <v>420</v>
      </c>
      <c r="BM160" s="192" t="s">
        <v>1067</v>
      </c>
    </row>
    <row r="161" spans="1:65" s="2" customFormat="1" ht="24.2" customHeight="1">
      <c r="A161" s="36"/>
      <c r="B161" s="37"/>
      <c r="C161" s="181" t="s">
        <v>551</v>
      </c>
      <c r="D161" s="181" t="s">
        <v>207</v>
      </c>
      <c r="E161" s="182" t="s">
        <v>561</v>
      </c>
      <c r="F161" s="183" t="s">
        <v>562</v>
      </c>
      <c r="G161" s="184" t="s">
        <v>251</v>
      </c>
      <c r="H161" s="185">
        <v>1</v>
      </c>
      <c r="I161" s="186"/>
      <c r="J161" s="187">
        <f t="shared" si="20"/>
        <v>0</v>
      </c>
      <c r="K161" s="183" t="s">
        <v>388</v>
      </c>
      <c r="L161" s="41"/>
      <c r="M161" s="188" t="s">
        <v>19</v>
      </c>
      <c r="N161" s="189" t="s">
        <v>39</v>
      </c>
      <c r="O161" s="66"/>
      <c r="P161" s="190">
        <f t="shared" si="21"/>
        <v>0</v>
      </c>
      <c r="Q161" s="190">
        <v>0</v>
      </c>
      <c r="R161" s="190">
        <f t="shared" si="22"/>
        <v>0</v>
      </c>
      <c r="S161" s="190">
        <v>0</v>
      </c>
      <c r="T161" s="191">
        <f t="shared" si="23"/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2" t="s">
        <v>389</v>
      </c>
      <c r="AT161" s="192" t="s">
        <v>207</v>
      </c>
      <c r="AU161" s="192" t="s">
        <v>75</v>
      </c>
      <c r="AY161" s="19" t="s">
        <v>204</v>
      </c>
      <c r="BE161" s="193">
        <f t="shared" si="24"/>
        <v>0</v>
      </c>
      <c r="BF161" s="193">
        <f t="shared" si="25"/>
        <v>0</v>
      </c>
      <c r="BG161" s="193">
        <f t="shared" si="26"/>
        <v>0</v>
      </c>
      <c r="BH161" s="193">
        <f t="shared" si="27"/>
        <v>0</v>
      </c>
      <c r="BI161" s="193">
        <f t="shared" si="28"/>
        <v>0</v>
      </c>
      <c r="BJ161" s="19" t="s">
        <v>75</v>
      </c>
      <c r="BK161" s="193">
        <f t="shared" si="29"/>
        <v>0</v>
      </c>
      <c r="BL161" s="19" t="s">
        <v>389</v>
      </c>
      <c r="BM161" s="192" t="s">
        <v>1068</v>
      </c>
    </row>
    <row r="162" spans="1:65" s="2" customFormat="1" ht="16.5" customHeight="1">
      <c r="A162" s="36"/>
      <c r="B162" s="37"/>
      <c r="C162" s="222" t="s">
        <v>330</v>
      </c>
      <c r="D162" s="222" t="s">
        <v>243</v>
      </c>
      <c r="E162" s="223" t="s">
        <v>564</v>
      </c>
      <c r="F162" s="224" t="s">
        <v>565</v>
      </c>
      <c r="G162" s="225" t="s">
        <v>251</v>
      </c>
      <c r="H162" s="226">
        <v>1</v>
      </c>
      <c r="I162" s="227"/>
      <c r="J162" s="228">
        <f t="shared" si="20"/>
        <v>0</v>
      </c>
      <c r="K162" s="224" t="s">
        <v>388</v>
      </c>
      <c r="L162" s="229"/>
      <c r="M162" s="230" t="s">
        <v>19</v>
      </c>
      <c r="N162" s="231" t="s">
        <v>39</v>
      </c>
      <c r="O162" s="66"/>
      <c r="P162" s="190">
        <f t="shared" si="21"/>
        <v>0</v>
      </c>
      <c r="Q162" s="190">
        <v>0</v>
      </c>
      <c r="R162" s="190">
        <f t="shared" si="22"/>
        <v>0</v>
      </c>
      <c r="S162" s="190">
        <v>0</v>
      </c>
      <c r="T162" s="191">
        <f t="shared" si="23"/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2" t="s">
        <v>420</v>
      </c>
      <c r="AT162" s="192" t="s">
        <v>243</v>
      </c>
      <c r="AU162" s="192" t="s">
        <v>75</v>
      </c>
      <c r="AY162" s="19" t="s">
        <v>204</v>
      </c>
      <c r="BE162" s="193">
        <f t="shared" si="24"/>
        <v>0</v>
      </c>
      <c r="BF162" s="193">
        <f t="shared" si="25"/>
        <v>0</v>
      </c>
      <c r="BG162" s="193">
        <f t="shared" si="26"/>
        <v>0</v>
      </c>
      <c r="BH162" s="193">
        <f t="shared" si="27"/>
        <v>0</v>
      </c>
      <c r="BI162" s="193">
        <f t="shared" si="28"/>
        <v>0</v>
      </c>
      <c r="BJ162" s="19" t="s">
        <v>75</v>
      </c>
      <c r="BK162" s="193">
        <f t="shared" si="29"/>
        <v>0</v>
      </c>
      <c r="BL162" s="19" t="s">
        <v>420</v>
      </c>
      <c r="BM162" s="192" t="s">
        <v>1069</v>
      </c>
    </row>
    <row r="163" spans="1:65" s="2" customFormat="1" ht="21.75" customHeight="1">
      <c r="A163" s="36"/>
      <c r="B163" s="37"/>
      <c r="C163" s="181" t="s">
        <v>350</v>
      </c>
      <c r="D163" s="181" t="s">
        <v>207</v>
      </c>
      <c r="E163" s="182" t="s">
        <v>583</v>
      </c>
      <c r="F163" s="183" t="s">
        <v>584</v>
      </c>
      <c r="G163" s="184" t="s">
        <v>251</v>
      </c>
      <c r="H163" s="185">
        <v>6</v>
      </c>
      <c r="I163" s="186"/>
      <c r="J163" s="187">
        <f t="shared" si="20"/>
        <v>0</v>
      </c>
      <c r="K163" s="183" t="s">
        <v>388</v>
      </c>
      <c r="L163" s="41"/>
      <c r="M163" s="188" t="s">
        <v>19</v>
      </c>
      <c r="N163" s="189" t="s">
        <v>39</v>
      </c>
      <c r="O163" s="66"/>
      <c r="P163" s="190">
        <f t="shared" si="21"/>
        <v>0</v>
      </c>
      <c r="Q163" s="190">
        <v>0</v>
      </c>
      <c r="R163" s="190">
        <f t="shared" si="22"/>
        <v>0</v>
      </c>
      <c r="S163" s="190">
        <v>0</v>
      </c>
      <c r="T163" s="191">
        <f t="shared" si="23"/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2" t="s">
        <v>389</v>
      </c>
      <c r="AT163" s="192" t="s">
        <v>207</v>
      </c>
      <c r="AU163" s="192" t="s">
        <v>75</v>
      </c>
      <c r="AY163" s="19" t="s">
        <v>204</v>
      </c>
      <c r="BE163" s="193">
        <f t="shared" si="24"/>
        <v>0</v>
      </c>
      <c r="BF163" s="193">
        <f t="shared" si="25"/>
        <v>0</v>
      </c>
      <c r="BG163" s="193">
        <f t="shared" si="26"/>
        <v>0</v>
      </c>
      <c r="BH163" s="193">
        <f t="shared" si="27"/>
        <v>0</v>
      </c>
      <c r="BI163" s="193">
        <f t="shared" si="28"/>
        <v>0</v>
      </c>
      <c r="BJ163" s="19" t="s">
        <v>75</v>
      </c>
      <c r="BK163" s="193">
        <f t="shared" si="29"/>
        <v>0</v>
      </c>
      <c r="BL163" s="19" t="s">
        <v>389</v>
      </c>
      <c r="BM163" s="192" t="s">
        <v>1070</v>
      </c>
    </row>
    <row r="164" spans="1:65" s="2" customFormat="1" ht="16.5" customHeight="1">
      <c r="A164" s="36"/>
      <c r="B164" s="37"/>
      <c r="C164" s="181" t="s">
        <v>290</v>
      </c>
      <c r="D164" s="181" t="s">
        <v>207</v>
      </c>
      <c r="E164" s="182" t="s">
        <v>586</v>
      </c>
      <c r="F164" s="183" t="s">
        <v>587</v>
      </c>
      <c r="G164" s="184" t="s">
        <v>251</v>
      </c>
      <c r="H164" s="185">
        <v>6</v>
      </c>
      <c r="I164" s="186"/>
      <c r="J164" s="187">
        <f t="shared" si="20"/>
        <v>0</v>
      </c>
      <c r="K164" s="183" t="s">
        <v>388</v>
      </c>
      <c r="L164" s="41"/>
      <c r="M164" s="188" t="s">
        <v>19</v>
      </c>
      <c r="N164" s="189" t="s">
        <v>39</v>
      </c>
      <c r="O164" s="66"/>
      <c r="P164" s="190">
        <f t="shared" si="21"/>
        <v>0</v>
      </c>
      <c r="Q164" s="190">
        <v>0</v>
      </c>
      <c r="R164" s="190">
        <f t="shared" si="22"/>
        <v>0</v>
      </c>
      <c r="S164" s="190">
        <v>0</v>
      </c>
      <c r="T164" s="191">
        <f t="shared" si="23"/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2" t="s">
        <v>389</v>
      </c>
      <c r="AT164" s="192" t="s">
        <v>207</v>
      </c>
      <c r="AU164" s="192" t="s">
        <v>75</v>
      </c>
      <c r="AY164" s="19" t="s">
        <v>204</v>
      </c>
      <c r="BE164" s="193">
        <f t="shared" si="24"/>
        <v>0</v>
      </c>
      <c r="BF164" s="193">
        <f t="shared" si="25"/>
        <v>0</v>
      </c>
      <c r="BG164" s="193">
        <f t="shared" si="26"/>
        <v>0</v>
      </c>
      <c r="BH164" s="193">
        <f t="shared" si="27"/>
        <v>0</v>
      </c>
      <c r="BI164" s="193">
        <f t="shared" si="28"/>
        <v>0</v>
      </c>
      <c r="BJ164" s="19" t="s">
        <v>75</v>
      </c>
      <c r="BK164" s="193">
        <f t="shared" si="29"/>
        <v>0</v>
      </c>
      <c r="BL164" s="19" t="s">
        <v>389</v>
      </c>
      <c r="BM164" s="192" t="s">
        <v>1071</v>
      </c>
    </row>
    <row r="165" spans="1:65" s="2" customFormat="1" ht="16.5" customHeight="1">
      <c r="A165" s="36"/>
      <c r="B165" s="37"/>
      <c r="C165" s="181" t="s">
        <v>325</v>
      </c>
      <c r="D165" s="181" t="s">
        <v>207</v>
      </c>
      <c r="E165" s="182" t="s">
        <v>590</v>
      </c>
      <c r="F165" s="183" t="s">
        <v>591</v>
      </c>
      <c r="G165" s="184" t="s">
        <v>251</v>
      </c>
      <c r="H165" s="185">
        <v>6</v>
      </c>
      <c r="I165" s="186"/>
      <c r="J165" s="187">
        <f t="shared" si="20"/>
        <v>0</v>
      </c>
      <c r="K165" s="183" t="s">
        <v>388</v>
      </c>
      <c r="L165" s="41"/>
      <c r="M165" s="188" t="s">
        <v>19</v>
      </c>
      <c r="N165" s="189" t="s">
        <v>39</v>
      </c>
      <c r="O165" s="66"/>
      <c r="P165" s="190">
        <f t="shared" si="21"/>
        <v>0</v>
      </c>
      <c r="Q165" s="190">
        <v>0</v>
      </c>
      <c r="R165" s="190">
        <f t="shared" si="22"/>
        <v>0</v>
      </c>
      <c r="S165" s="190">
        <v>0</v>
      </c>
      <c r="T165" s="191">
        <f t="shared" si="23"/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2" t="s">
        <v>389</v>
      </c>
      <c r="AT165" s="192" t="s">
        <v>207</v>
      </c>
      <c r="AU165" s="192" t="s">
        <v>75</v>
      </c>
      <c r="AY165" s="19" t="s">
        <v>204</v>
      </c>
      <c r="BE165" s="193">
        <f t="shared" si="24"/>
        <v>0</v>
      </c>
      <c r="BF165" s="193">
        <f t="shared" si="25"/>
        <v>0</v>
      </c>
      <c r="BG165" s="193">
        <f t="shared" si="26"/>
        <v>0</v>
      </c>
      <c r="BH165" s="193">
        <f t="shared" si="27"/>
        <v>0</v>
      </c>
      <c r="BI165" s="193">
        <f t="shared" si="28"/>
        <v>0</v>
      </c>
      <c r="BJ165" s="19" t="s">
        <v>75</v>
      </c>
      <c r="BK165" s="193">
        <f t="shared" si="29"/>
        <v>0</v>
      </c>
      <c r="BL165" s="19" t="s">
        <v>389</v>
      </c>
      <c r="BM165" s="192" t="s">
        <v>1072</v>
      </c>
    </row>
    <row r="166" spans="1:65" s="2" customFormat="1" ht="24.2" customHeight="1">
      <c r="A166" s="36"/>
      <c r="B166" s="37"/>
      <c r="C166" s="181" t="s">
        <v>832</v>
      </c>
      <c r="D166" s="181" t="s">
        <v>207</v>
      </c>
      <c r="E166" s="182" t="s">
        <v>612</v>
      </c>
      <c r="F166" s="183" t="s">
        <v>613</v>
      </c>
      <c r="G166" s="184" t="s">
        <v>286</v>
      </c>
      <c r="H166" s="185">
        <v>4</v>
      </c>
      <c r="I166" s="186"/>
      <c r="J166" s="187">
        <f t="shared" si="20"/>
        <v>0</v>
      </c>
      <c r="K166" s="183" t="s">
        <v>388</v>
      </c>
      <c r="L166" s="41"/>
      <c r="M166" s="188" t="s">
        <v>19</v>
      </c>
      <c r="N166" s="189" t="s">
        <v>39</v>
      </c>
      <c r="O166" s="66"/>
      <c r="P166" s="190">
        <f t="shared" si="21"/>
        <v>0</v>
      </c>
      <c r="Q166" s="190">
        <v>0</v>
      </c>
      <c r="R166" s="190">
        <f t="shared" si="22"/>
        <v>0</v>
      </c>
      <c r="S166" s="190">
        <v>0</v>
      </c>
      <c r="T166" s="191">
        <f t="shared" si="23"/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2" t="s">
        <v>389</v>
      </c>
      <c r="AT166" s="192" t="s">
        <v>207</v>
      </c>
      <c r="AU166" s="192" t="s">
        <v>75</v>
      </c>
      <c r="AY166" s="19" t="s">
        <v>204</v>
      </c>
      <c r="BE166" s="193">
        <f t="shared" si="24"/>
        <v>0</v>
      </c>
      <c r="BF166" s="193">
        <f t="shared" si="25"/>
        <v>0</v>
      </c>
      <c r="BG166" s="193">
        <f t="shared" si="26"/>
        <v>0</v>
      </c>
      <c r="BH166" s="193">
        <f t="shared" si="27"/>
        <v>0</v>
      </c>
      <c r="BI166" s="193">
        <f t="shared" si="28"/>
        <v>0</v>
      </c>
      <c r="BJ166" s="19" t="s">
        <v>75</v>
      </c>
      <c r="BK166" s="193">
        <f t="shared" si="29"/>
        <v>0</v>
      </c>
      <c r="BL166" s="19" t="s">
        <v>389</v>
      </c>
      <c r="BM166" s="192" t="s">
        <v>1073</v>
      </c>
    </row>
    <row r="167" spans="1:65" s="2" customFormat="1" ht="16.5" customHeight="1">
      <c r="A167" s="36"/>
      <c r="B167" s="37"/>
      <c r="C167" s="222" t="s">
        <v>712</v>
      </c>
      <c r="D167" s="222" t="s">
        <v>243</v>
      </c>
      <c r="E167" s="223" t="s">
        <v>834</v>
      </c>
      <c r="F167" s="224" t="s">
        <v>835</v>
      </c>
      <c r="G167" s="225" t="s">
        <v>251</v>
      </c>
      <c r="H167" s="226">
        <v>2</v>
      </c>
      <c r="I167" s="227"/>
      <c r="J167" s="228">
        <f t="shared" si="20"/>
        <v>0</v>
      </c>
      <c r="K167" s="224" t="s">
        <v>388</v>
      </c>
      <c r="L167" s="229"/>
      <c r="M167" s="230" t="s">
        <v>19</v>
      </c>
      <c r="N167" s="231" t="s">
        <v>39</v>
      </c>
      <c r="O167" s="66"/>
      <c r="P167" s="190">
        <f t="shared" si="21"/>
        <v>0</v>
      </c>
      <c r="Q167" s="190">
        <v>0</v>
      </c>
      <c r="R167" s="190">
        <f t="shared" si="22"/>
        <v>0</v>
      </c>
      <c r="S167" s="190">
        <v>0</v>
      </c>
      <c r="T167" s="191">
        <f t="shared" si="23"/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2" t="s">
        <v>420</v>
      </c>
      <c r="AT167" s="192" t="s">
        <v>243</v>
      </c>
      <c r="AU167" s="192" t="s">
        <v>75</v>
      </c>
      <c r="AY167" s="19" t="s">
        <v>204</v>
      </c>
      <c r="BE167" s="193">
        <f t="shared" si="24"/>
        <v>0</v>
      </c>
      <c r="BF167" s="193">
        <f t="shared" si="25"/>
        <v>0</v>
      </c>
      <c r="BG167" s="193">
        <f t="shared" si="26"/>
        <v>0</v>
      </c>
      <c r="BH167" s="193">
        <f t="shared" si="27"/>
        <v>0</v>
      </c>
      <c r="BI167" s="193">
        <f t="shared" si="28"/>
        <v>0</v>
      </c>
      <c r="BJ167" s="19" t="s">
        <v>75</v>
      </c>
      <c r="BK167" s="193">
        <f t="shared" si="29"/>
        <v>0</v>
      </c>
      <c r="BL167" s="19" t="s">
        <v>420</v>
      </c>
      <c r="BM167" s="192" t="s">
        <v>1074</v>
      </c>
    </row>
    <row r="168" spans="1:65" s="2" customFormat="1" ht="44.25" customHeight="1">
      <c r="A168" s="36"/>
      <c r="B168" s="37"/>
      <c r="C168" s="181" t="s">
        <v>1075</v>
      </c>
      <c r="D168" s="181" t="s">
        <v>207</v>
      </c>
      <c r="E168" s="182" t="s">
        <v>620</v>
      </c>
      <c r="F168" s="183" t="s">
        <v>621</v>
      </c>
      <c r="G168" s="184" t="s">
        <v>361</v>
      </c>
      <c r="H168" s="185">
        <v>9.923</v>
      </c>
      <c r="I168" s="186"/>
      <c r="J168" s="187">
        <f t="shared" si="20"/>
        <v>0</v>
      </c>
      <c r="K168" s="183" t="s">
        <v>388</v>
      </c>
      <c r="L168" s="41"/>
      <c r="M168" s="188" t="s">
        <v>19</v>
      </c>
      <c r="N168" s="189" t="s">
        <v>39</v>
      </c>
      <c r="O168" s="66"/>
      <c r="P168" s="190">
        <f t="shared" si="21"/>
        <v>0</v>
      </c>
      <c r="Q168" s="190">
        <v>0</v>
      </c>
      <c r="R168" s="190">
        <f t="shared" si="22"/>
        <v>0</v>
      </c>
      <c r="S168" s="190">
        <v>0</v>
      </c>
      <c r="T168" s="191">
        <f t="shared" si="23"/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2" t="s">
        <v>389</v>
      </c>
      <c r="AT168" s="192" t="s">
        <v>207</v>
      </c>
      <c r="AU168" s="192" t="s">
        <v>75</v>
      </c>
      <c r="AY168" s="19" t="s">
        <v>204</v>
      </c>
      <c r="BE168" s="193">
        <f t="shared" si="24"/>
        <v>0</v>
      </c>
      <c r="BF168" s="193">
        <f t="shared" si="25"/>
        <v>0</v>
      </c>
      <c r="BG168" s="193">
        <f t="shared" si="26"/>
        <v>0</v>
      </c>
      <c r="BH168" s="193">
        <f t="shared" si="27"/>
        <v>0</v>
      </c>
      <c r="BI168" s="193">
        <f t="shared" si="28"/>
        <v>0</v>
      </c>
      <c r="BJ168" s="19" t="s">
        <v>75</v>
      </c>
      <c r="BK168" s="193">
        <f t="shared" si="29"/>
        <v>0</v>
      </c>
      <c r="BL168" s="19" t="s">
        <v>389</v>
      </c>
      <c r="BM168" s="192" t="s">
        <v>1076</v>
      </c>
    </row>
    <row r="169" spans="1:65" s="13" customFormat="1" ht="11.25">
      <c r="B169" s="199"/>
      <c r="C169" s="200"/>
      <c r="D169" s="201" t="s">
        <v>215</v>
      </c>
      <c r="E169" s="202" t="s">
        <v>19</v>
      </c>
      <c r="F169" s="203" t="s">
        <v>1077</v>
      </c>
      <c r="G169" s="200"/>
      <c r="H169" s="204">
        <v>9.923</v>
      </c>
      <c r="I169" s="205"/>
      <c r="J169" s="200"/>
      <c r="K169" s="200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215</v>
      </c>
      <c r="AU169" s="210" t="s">
        <v>75</v>
      </c>
      <c r="AV169" s="13" t="s">
        <v>80</v>
      </c>
      <c r="AW169" s="13" t="s">
        <v>30</v>
      </c>
      <c r="AX169" s="13" t="s">
        <v>68</v>
      </c>
      <c r="AY169" s="210" t="s">
        <v>204</v>
      </c>
    </row>
    <row r="170" spans="1:65" s="14" customFormat="1" ht="11.25">
      <c r="B170" s="211"/>
      <c r="C170" s="212"/>
      <c r="D170" s="201" t="s">
        <v>215</v>
      </c>
      <c r="E170" s="213" t="s">
        <v>19</v>
      </c>
      <c r="F170" s="214" t="s">
        <v>217</v>
      </c>
      <c r="G170" s="212"/>
      <c r="H170" s="215">
        <v>9.923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215</v>
      </c>
      <c r="AU170" s="221" t="s">
        <v>75</v>
      </c>
      <c r="AV170" s="14" t="s">
        <v>206</v>
      </c>
      <c r="AW170" s="14" t="s">
        <v>30</v>
      </c>
      <c r="AX170" s="14" t="s">
        <v>75</v>
      </c>
      <c r="AY170" s="221" t="s">
        <v>204</v>
      </c>
    </row>
    <row r="171" spans="1:65" s="2" customFormat="1" ht="62.65" customHeight="1">
      <c r="A171" s="36"/>
      <c r="B171" s="37"/>
      <c r="C171" s="181" t="s">
        <v>1078</v>
      </c>
      <c r="D171" s="181" t="s">
        <v>207</v>
      </c>
      <c r="E171" s="182" t="s">
        <v>625</v>
      </c>
      <c r="F171" s="183" t="s">
        <v>626</v>
      </c>
      <c r="G171" s="184" t="s">
        <v>361</v>
      </c>
      <c r="H171" s="185">
        <v>9.923</v>
      </c>
      <c r="I171" s="186"/>
      <c r="J171" s="187">
        <f>ROUND(I171*H171,2)</f>
        <v>0</v>
      </c>
      <c r="K171" s="183" t="s">
        <v>388</v>
      </c>
      <c r="L171" s="41"/>
      <c r="M171" s="188" t="s">
        <v>19</v>
      </c>
      <c r="N171" s="189" t="s">
        <v>39</v>
      </c>
      <c r="O171" s="66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2" t="s">
        <v>389</v>
      </c>
      <c r="AT171" s="192" t="s">
        <v>207</v>
      </c>
      <c r="AU171" s="192" t="s">
        <v>75</v>
      </c>
      <c r="AY171" s="19" t="s">
        <v>204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9" t="s">
        <v>75</v>
      </c>
      <c r="BK171" s="193">
        <f>ROUND(I171*H171,2)</f>
        <v>0</v>
      </c>
      <c r="BL171" s="19" t="s">
        <v>389</v>
      </c>
      <c r="BM171" s="192" t="s">
        <v>1079</v>
      </c>
    </row>
    <row r="172" spans="1:65" s="2" customFormat="1" ht="19.5">
      <c r="A172" s="36"/>
      <c r="B172" s="37"/>
      <c r="C172" s="38"/>
      <c r="D172" s="201" t="s">
        <v>311</v>
      </c>
      <c r="E172" s="38"/>
      <c r="F172" s="242" t="s">
        <v>734</v>
      </c>
      <c r="G172" s="38"/>
      <c r="H172" s="38"/>
      <c r="I172" s="196"/>
      <c r="J172" s="38"/>
      <c r="K172" s="38"/>
      <c r="L172" s="41"/>
      <c r="M172" s="197"/>
      <c r="N172" s="198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311</v>
      </c>
      <c r="AU172" s="19" t="s">
        <v>75</v>
      </c>
    </row>
    <row r="173" spans="1:65" s="2" customFormat="1" ht="44.25" customHeight="1">
      <c r="A173" s="36"/>
      <c r="B173" s="37"/>
      <c r="C173" s="181" t="s">
        <v>567</v>
      </c>
      <c r="D173" s="181" t="s">
        <v>207</v>
      </c>
      <c r="E173" s="182" t="s">
        <v>629</v>
      </c>
      <c r="F173" s="183" t="s">
        <v>630</v>
      </c>
      <c r="G173" s="184" t="s">
        <v>251</v>
      </c>
      <c r="H173" s="185">
        <v>2</v>
      </c>
      <c r="I173" s="186"/>
      <c r="J173" s="187">
        <f>ROUND(I173*H173,2)</f>
        <v>0</v>
      </c>
      <c r="K173" s="183" t="s">
        <v>388</v>
      </c>
      <c r="L173" s="41"/>
      <c r="M173" s="247" t="s">
        <v>19</v>
      </c>
      <c r="N173" s="248" t="s">
        <v>39</v>
      </c>
      <c r="O173" s="245"/>
      <c r="P173" s="249">
        <f>O173*H173</f>
        <v>0</v>
      </c>
      <c r="Q173" s="249">
        <v>0</v>
      </c>
      <c r="R173" s="249">
        <f>Q173*H173</f>
        <v>0</v>
      </c>
      <c r="S173" s="249">
        <v>0</v>
      </c>
      <c r="T173" s="25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2" t="s">
        <v>389</v>
      </c>
      <c r="AT173" s="192" t="s">
        <v>207</v>
      </c>
      <c r="AU173" s="192" t="s">
        <v>75</v>
      </c>
      <c r="AY173" s="19" t="s">
        <v>204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9" t="s">
        <v>75</v>
      </c>
      <c r="BK173" s="193">
        <f>ROUND(I173*H173,2)</f>
        <v>0</v>
      </c>
      <c r="BL173" s="19" t="s">
        <v>389</v>
      </c>
      <c r="BM173" s="192" t="s">
        <v>1080</v>
      </c>
    </row>
    <row r="174" spans="1:65" s="2" customFormat="1" ht="6.95" customHeight="1">
      <c r="A174" s="36"/>
      <c r="B174" s="49"/>
      <c r="C174" s="50"/>
      <c r="D174" s="50"/>
      <c r="E174" s="50"/>
      <c r="F174" s="50"/>
      <c r="G174" s="50"/>
      <c r="H174" s="50"/>
      <c r="I174" s="50"/>
      <c r="J174" s="50"/>
      <c r="K174" s="50"/>
      <c r="L174" s="41"/>
      <c r="M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</row>
  </sheetData>
  <sheetProtection algorithmName="SHA-512" hashValue="mN9a6hZyJGQ5Io/EDP2SriZQMpOYPVhzVsIkRiBJQAlCaWOcDcSJSmZCvZqUnEBwt/gk4u1DzRIYP8t8YTlFGg==" saltValue="zWTtGQmwtQoQKoIhchqymom8Vs6GBo4lHfqY2v8tCEHC5WgWONSpd9xr4thY6zYvMh0j04VtnX+Xw1tY9675gQ==" spinCount="100000" sheet="1" objects="1" scenarios="1" formatColumns="0" formatRows="0" autoFilter="0"/>
  <autoFilter ref="C85:K173" xr:uid="{00000000-0009-0000-0000-00000C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9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118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916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1081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22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22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22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ROUND(J87,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ROUND((SUM(BE87:BE96)),  2)</f>
        <v>0</v>
      </c>
      <c r="G35" s="36"/>
      <c r="H35" s="36"/>
      <c r="I35" s="127">
        <v>0.21</v>
      </c>
      <c r="J35" s="126">
        <f>ROUND(((SUM(BE87:BE96))*I35),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ROUND((SUM(BF87:BF96)),  2)</f>
        <v>0</v>
      </c>
      <c r="G36" s="36"/>
      <c r="H36" s="36"/>
      <c r="I36" s="127">
        <v>0.15</v>
      </c>
      <c r="J36" s="126">
        <f>ROUND(((SUM(BF87:BF96))*I36),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ROUND((SUM(BG87:BG96)),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ROUND((SUM(BH87:BH96)),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ROUND((SUM(BI87:BI96)),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916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25.3 - VRN - Oprava osvětlení zast.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J87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633</v>
      </c>
      <c r="E64" s="146"/>
      <c r="F64" s="146"/>
      <c r="G64" s="146"/>
      <c r="H64" s="146"/>
      <c r="I64" s="146"/>
      <c r="J64" s="147">
        <f>J88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1082</v>
      </c>
      <c r="E65" s="151"/>
      <c r="F65" s="151"/>
      <c r="G65" s="151"/>
      <c r="H65" s="151"/>
      <c r="I65" s="151"/>
      <c r="J65" s="152">
        <f>J93</f>
        <v>0</v>
      </c>
      <c r="K65" s="99"/>
      <c r="L65" s="153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189</v>
      </c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414" t="str">
        <f>E7</f>
        <v>Oprava osvětlení zast. na trati Litovel předměstí - Kostelec na Hané</v>
      </c>
      <c r="F75" s="415"/>
      <c r="G75" s="415"/>
      <c r="H75" s="415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1" customFormat="1" ht="12" customHeight="1">
      <c r="B76" s="23"/>
      <c r="C76" s="31" t="s">
        <v>171</v>
      </c>
      <c r="D76" s="24"/>
      <c r="E76" s="24"/>
      <c r="F76" s="24"/>
      <c r="G76" s="24"/>
      <c r="H76" s="24"/>
      <c r="I76" s="24"/>
      <c r="J76" s="24"/>
      <c r="K76" s="24"/>
      <c r="L76" s="22"/>
    </row>
    <row r="77" spans="1:31" s="2" customFormat="1" ht="16.5" customHeight="1">
      <c r="A77" s="36"/>
      <c r="B77" s="37"/>
      <c r="C77" s="38"/>
      <c r="D77" s="38"/>
      <c r="E77" s="414" t="s">
        <v>916</v>
      </c>
      <c r="F77" s="416"/>
      <c r="G77" s="416"/>
      <c r="H77" s="416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173</v>
      </c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70" t="str">
        <f>E11</f>
        <v>25.3 - VRN - Oprava osvětlení zast.</v>
      </c>
      <c r="F79" s="416"/>
      <c r="G79" s="416"/>
      <c r="H79" s="416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F14</f>
        <v xml:space="preserve"> </v>
      </c>
      <c r="G81" s="38"/>
      <c r="H81" s="38"/>
      <c r="I81" s="31" t="s">
        <v>23</v>
      </c>
      <c r="J81" s="61">
        <f>IF(J14="","",J14)</f>
        <v>0</v>
      </c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24</v>
      </c>
      <c r="D83" s="38"/>
      <c r="E83" s="38"/>
      <c r="F83" s="29" t="str">
        <f>E17</f>
        <v xml:space="preserve"> </v>
      </c>
      <c r="G83" s="38"/>
      <c r="H83" s="38"/>
      <c r="I83" s="31" t="s">
        <v>29</v>
      </c>
      <c r="J83" s="34" t="str">
        <f>E23</f>
        <v xml:space="preserve"> 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27</v>
      </c>
      <c r="D84" s="38"/>
      <c r="E84" s="38"/>
      <c r="F84" s="29" t="str">
        <f>IF(E20="","",E20)</f>
        <v>Vyplň údaj</v>
      </c>
      <c r="G84" s="38"/>
      <c r="H84" s="38"/>
      <c r="I84" s="31" t="s">
        <v>31</v>
      </c>
      <c r="J84" s="34" t="str">
        <f>E26</f>
        <v xml:space="preserve"> </v>
      </c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54"/>
      <c r="B86" s="155"/>
      <c r="C86" s="156" t="s">
        <v>190</v>
      </c>
      <c r="D86" s="157" t="s">
        <v>53</v>
      </c>
      <c r="E86" s="157" t="s">
        <v>49</v>
      </c>
      <c r="F86" s="157" t="s">
        <v>50</v>
      </c>
      <c r="G86" s="157" t="s">
        <v>191</v>
      </c>
      <c r="H86" s="157" t="s">
        <v>192</v>
      </c>
      <c r="I86" s="157" t="s">
        <v>193</v>
      </c>
      <c r="J86" s="157" t="s">
        <v>180</v>
      </c>
      <c r="K86" s="158" t="s">
        <v>194</v>
      </c>
      <c r="L86" s="159"/>
      <c r="M86" s="70" t="s">
        <v>19</v>
      </c>
      <c r="N86" s="71" t="s">
        <v>38</v>
      </c>
      <c r="O86" s="71" t="s">
        <v>195</v>
      </c>
      <c r="P86" s="71" t="s">
        <v>196</v>
      </c>
      <c r="Q86" s="71" t="s">
        <v>197</v>
      </c>
      <c r="R86" s="71" t="s">
        <v>198</v>
      </c>
      <c r="S86" s="71" t="s">
        <v>199</v>
      </c>
      <c r="T86" s="72" t="s">
        <v>200</v>
      </c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</row>
    <row r="87" spans="1:65" s="2" customFormat="1" ht="22.9" customHeight="1">
      <c r="A87" s="36"/>
      <c r="B87" s="37"/>
      <c r="C87" s="77" t="s">
        <v>201</v>
      </c>
      <c r="D87" s="38"/>
      <c r="E87" s="38"/>
      <c r="F87" s="38"/>
      <c r="G87" s="38"/>
      <c r="H87" s="38"/>
      <c r="I87" s="38"/>
      <c r="J87" s="160">
        <f>BK87</f>
        <v>0</v>
      </c>
      <c r="K87" s="38"/>
      <c r="L87" s="41"/>
      <c r="M87" s="73"/>
      <c r="N87" s="161"/>
      <c r="O87" s="74"/>
      <c r="P87" s="162">
        <f>P88</f>
        <v>0</v>
      </c>
      <c r="Q87" s="74"/>
      <c r="R87" s="162">
        <f>R88</f>
        <v>0</v>
      </c>
      <c r="S87" s="74"/>
      <c r="T87" s="163">
        <f>T88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67</v>
      </c>
      <c r="AU87" s="19" t="s">
        <v>181</v>
      </c>
      <c r="BK87" s="164">
        <f>BK88</f>
        <v>0</v>
      </c>
    </row>
    <row r="88" spans="1:65" s="12" customFormat="1" ht="25.9" customHeight="1">
      <c r="B88" s="165"/>
      <c r="C88" s="166"/>
      <c r="D88" s="167" t="s">
        <v>67</v>
      </c>
      <c r="E88" s="168" t="s">
        <v>635</v>
      </c>
      <c r="F88" s="168" t="s">
        <v>636</v>
      </c>
      <c r="G88" s="166"/>
      <c r="H88" s="166"/>
      <c r="I88" s="169"/>
      <c r="J88" s="170">
        <f>BK88</f>
        <v>0</v>
      </c>
      <c r="K88" s="166"/>
      <c r="L88" s="171"/>
      <c r="M88" s="172"/>
      <c r="N88" s="173"/>
      <c r="O88" s="173"/>
      <c r="P88" s="174">
        <f>P89+SUM(P90:P93)</f>
        <v>0</v>
      </c>
      <c r="Q88" s="173"/>
      <c r="R88" s="174">
        <f>R89+SUM(R90:R93)</f>
        <v>0</v>
      </c>
      <c r="S88" s="173"/>
      <c r="T88" s="175">
        <f>T89+SUM(T90:T93)</f>
        <v>0</v>
      </c>
      <c r="AR88" s="176" t="s">
        <v>218</v>
      </c>
      <c r="AT88" s="177" t="s">
        <v>67</v>
      </c>
      <c r="AU88" s="177" t="s">
        <v>68</v>
      </c>
      <c r="AY88" s="176" t="s">
        <v>204</v>
      </c>
      <c r="BK88" s="178">
        <f>BK89+SUM(BK90:BK93)</f>
        <v>0</v>
      </c>
    </row>
    <row r="89" spans="1:65" s="2" customFormat="1" ht="16.5" customHeight="1">
      <c r="A89" s="36"/>
      <c r="B89" s="37"/>
      <c r="C89" s="181" t="s">
        <v>229</v>
      </c>
      <c r="D89" s="181" t="s">
        <v>207</v>
      </c>
      <c r="E89" s="182" t="s">
        <v>637</v>
      </c>
      <c r="F89" s="183" t="s">
        <v>638</v>
      </c>
      <c r="G89" s="184" t="s">
        <v>639</v>
      </c>
      <c r="H89" s="251"/>
      <c r="I89" s="186"/>
      <c r="J89" s="187">
        <f>ROUND(I89*H89,2)</f>
        <v>0</v>
      </c>
      <c r="K89" s="183" t="s">
        <v>388</v>
      </c>
      <c r="L89" s="41"/>
      <c r="M89" s="188" t="s">
        <v>19</v>
      </c>
      <c r="N89" s="189" t="s">
        <v>39</v>
      </c>
      <c r="O89" s="66"/>
      <c r="P89" s="190">
        <f>O89*H89</f>
        <v>0</v>
      </c>
      <c r="Q89" s="190">
        <v>0</v>
      </c>
      <c r="R89" s="190">
        <f>Q89*H89</f>
        <v>0</v>
      </c>
      <c r="S89" s="190">
        <v>0</v>
      </c>
      <c r="T89" s="191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2" t="s">
        <v>252</v>
      </c>
      <c r="AT89" s="192" t="s">
        <v>207</v>
      </c>
      <c r="AU89" s="192" t="s">
        <v>75</v>
      </c>
      <c r="AY89" s="19" t="s">
        <v>204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19" t="s">
        <v>75</v>
      </c>
      <c r="BK89" s="193">
        <f>ROUND(I89*H89,2)</f>
        <v>0</v>
      </c>
      <c r="BL89" s="19" t="s">
        <v>252</v>
      </c>
      <c r="BM89" s="192" t="s">
        <v>1083</v>
      </c>
    </row>
    <row r="90" spans="1:65" s="2" customFormat="1" ht="16.5" customHeight="1">
      <c r="A90" s="36"/>
      <c r="B90" s="37"/>
      <c r="C90" s="181" t="s">
        <v>236</v>
      </c>
      <c r="D90" s="181" t="s">
        <v>207</v>
      </c>
      <c r="E90" s="182" t="s">
        <v>641</v>
      </c>
      <c r="F90" s="183" t="s">
        <v>642</v>
      </c>
      <c r="G90" s="184" t="s">
        <v>639</v>
      </c>
      <c r="H90" s="251"/>
      <c r="I90" s="186"/>
      <c r="J90" s="187">
        <f>ROUND(I90*H90,2)</f>
        <v>0</v>
      </c>
      <c r="K90" s="183" t="s">
        <v>388</v>
      </c>
      <c r="L90" s="41"/>
      <c r="M90" s="188" t="s">
        <v>19</v>
      </c>
      <c r="N90" s="189" t="s">
        <v>39</v>
      </c>
      <c r="O90" s="66"/>
      <c r="P90" s="190">
        <f>O90*H90</f>
        <v>0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643</v>
      </c>
      <c r="AT90" s="192" t="s">
        <v>207</v>
      </c>
      <c r="AU90" s="192" t="s">
        <v>75</v>
      </c>
      <c r="AY90" s="19" t="s">
        <v>204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9" t="s">
        <v>75</v>
      </c>
      <c r="BK90" s="193">
        <f>ROUND(I90*H90,2)</f>
        <v>0</v>
      </c>
      <c r="BL90" s="19" t="s">
        <v>643</v>
      </c>
      <c r="BM90" s="192" t="s">
        <v>1084</v>
      </c>
    </row>
    <row r="91" spans="1:65" s="2" customFormat="1" ht="49.15" customHeight="1">
      <c r="A91" s="36"/>
      <c r="B91" s="37"/>
      <c r="C91" s="181" t="s">
        <v>645</v>
      </c>
      <c r="D91" s="181" t="s">
        <v>207</v>
      </c>
      <c r="E91" s="182" t="s">
        <v>646</v>
      </c>
      <c r="F91" s="183" t="s">
        <v>647</v>
      </c>
      <c r="G91" s="184" t="s">
        <v>639</v>
      </c>
      <c r="H91" s="251"/>
      <c r="I91" s="186"/>
      <c r="J91" s="187">
        <f>ROUND(I91*H91,2)</f>
        <v>0</v>
      </c>
      <c r="K91" s="183" t="s">
        <v>388</v>
      </c>
      <c r="L91" s="41"/>
      <c r="M91" s="188" t="s">
        <v>19</v>
      </c>
      <c r="N91" s="189" t="s">
        <v>39</v>
      </c>
      <c r="O91" s="66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643</v>
      </c>
      <c r="AT91" s="192" t="s">
        <v>207</v>
      </c>
      <c r="AU91" s="192" t="s">
        <v>75</v>
      </c>
      <c r="AY91" s="19" t="s">
        <v>204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9" t="s">
        <v>75</v>
      </c>
      <c r="BK91" s="193">
        <f>ROUND(I91*H91,2)</f>
        <v>0</v>
      </c>
      <c r="BL91" s="19" t="s">
        <v>643</v>
      </c>
      <c r="BM91" s="192" t="s">
        <v>1085</v>
      </c>
    </row>
    <row r="92" spans="1:65" s="2" customFormat="1" ht="16.5" customHeight="1">
      <c r="A92" s="36"/>
      <c r="B92" s="37"/>
      <c r="C92" s="181" t="s">
        <v>248</v>
      </c>
      <c r="D92" s="181" t="s">
        <v>207</v>
      </c>
      <c r="E92" s="182" t="s">
        <v>649</v>
      </c>
      <c r="F92" s="183" t="s">
        <v>650</v>
      </c>
      <c r="G92" s="184" t="s">
        <v>639</v>
      </c>
      <c r="H92" s="251"/>
      <c r="I92" s="186"/>
      <c r="J92" s="187">
        <f>ROUND(I92*H92,2)</f>
        <v>0</v>
      </c>
      <c r="K92" s="183" t="s">
        <v>388</v>
      </c>
      <c r="L92" s="41"/>
      <c r="M92" s="188" t="s">
        <v>19</v>
      </c>
      <c r="N92" s="189" t="s">
        <v>39</v>
      </c>
      <c r="O92" s="66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2" t="s">
        <v>643</v>
      </c>
      <c r="AT92" s="192" t="s">
        <v>207</v>
      </c>
      <c r="AU92" s="192" t="s">
        <v>75</v>
      </c>
      <c r="AY92" s="19" t="s">
        <v>204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9" t="s">
        <v>75</v>
      </c>
      <c r="BK92" s="193">
        <f>ROUND(I92*H92,2)</f>
        <v>0</v>
      </c>
      <c r="BL92" s="19" t="s">
        <v>643</v>
      </c>
      <c r="BM92" s="192" t="s">
        <v>1086</v>
      </c>
    </row>
    <row r="93" spans="1:65" s="12" customFormat="1" ht="22.9" customHeight="1">
      <c r="B93" s="165"/>
      <c r="C93" s="166"/>
      <c r="D93" s="167" t="s">
        <v>67</v>
      </c>
      <c r="E93" s="179" t="s">
        <v>1087</v>
      </c>
      <c r="F93" s="179" t="s">
        <v>1088</v>
      </c>
      <c r="G93" s="166"/>
      <c r="H93" s="166"/>
      <c r="I93" s="169"/>
      <c r="J93" s="180">
        <f>BK93</f>
        <v>0</v>
      </c>
      <c r="K93" s="166"/>
      <c r="L93" s="171"/>
      <c r="M93" s="172"/>
      <c r="N93" s="173"/>
      <c r="O93" s="173"/>
      <c r="P93" s="174">
        <f>SUM(P94:P96)</f>
        <v>0</v>
      </c>
      <c r="Q93" s="173"/>
      <c r="R93" s="174">
        <f>SUM(R94:R96)</f>
        <v>0</v>
      </c>
      <c r="S93" s="173"/>
      <c r="T93" s="175">
        <f>SUM(T94:T96)</f>
        <v>0</v>
      </c>
      <c r="AR93" s="176" t="s">
        <v>218</v>
      </c>
      <c r="AT93" s="177" t="s">
        <v>67</v>
      </c>
      <c r="AU93" s="177" t="s">
        <v>75</v>
      </c>
      <c r="AY93" s="176" t="s">
        <v>204</v>
      </c>
      <c r="BK93" s="178">
        <f>SUM(BK94:BK96)</f>
        <v>0</v>
      </c>
    </row>
    <row r="94" spans="1:65" s="2" customFormat="1" ht="16.5" customHeight="1">
      <c r="A94" s="36"/>
      <c r="B94" s="37"/>
      <c r="C94" s="181" t="s">
        <v>223</v>
      </c>
      <c r="D94" s="181" t="s">
        <v>207</v>
      </c>
      <c r="E94" s="182" t="s">
        <v>1089</v>
      </c>
      <c r="F94" s="183" t="s">
        <v>1090</v>
      </c>
      <c r="G94" s="184" t="s">
        <v>656</v>
      </c>
      <c r="H94" s="185">
        <v>0.05</v>
      </c>
      <c r="I94" s="186"/>
      <c r="J94" s="187">
        <f>ROUND(I94*H94,2)</f>
        <v>0</v>
      </c>
      <c r="K94" s="183" t="s">
        <v>19</v>
      </c>
      <c r="L94" s="41"/>
      <c r="M94" s="188" t="s">
        <v>19</v>
      </c>
      <c r="N94" s="189" t="s">
        <v>39</v>
      </c>
      <c r="O94" s="66"/>
      <c r="P94" s="190">
        <f>O94*H94</f>
        <v>0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2" t="s">
        <v>643</v>
      </c>
      <c r="AT94" s="192" t="s">
        <v>207</v>
      </c>
      <c r="AU94" s="192" t="s">
        <v>80</v>
      </c>
      <c r="AY94" s="19" t="s">
        <v>204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9" t="s">
        <v>75</v>
      </c>
      <c r="BK94" s="193">
        <f>ROUND(I94*H94,2)</f>
        <v>0</v>
      </c>
      <c r="BL94" s="19" t="s">
        <v>643</v>
      </c>
      <c r="BM94" s="192" t="s">
        <v>1091</v>
      </c>
    </row>
    <row r="95" spans="1:65" s="13" customFormat="1" ht="11.25">
      <c r="B95" s="199"/>
      <c r="C95" s="200"/>
      <c r="D95" s="201" t="s">
        <v>215</v>
      </c>
      <c r="E95" s="202" t="s">
        <v>19</v>
      </c>
      <c r="F95" s="203" t="s">
        <v>1092</v>
      </c>
      <c r="G95" s="200"/>
      <c r="H95" s="204">
        <v>0.05</v>
      </c>
      <c r="I95" s="205"/>
      <c r="J95" s="200"/>
      <c r="K95" s="200"/>
      <c r="L95" s="206"/>
      <c r="M95" s="207"/>
      <c r="N95" s="208"/>
      <c r="O95" s="208"/>
      <c r="P95" s="208"/>
      <c r="Q95" s="208"/>
      <c r="R95" s="208"/>
      <c r="S95" s="208"/>
      <c r="T95" s="209"/>
      <c r="AT95" s="210" t="s">
        <v>215</v>
      </c>
      <c r="AU95" s="210" t="s">
        <v>80</v>
      </c>
      <c r="AV95" s="13" t="s">
        <v>80</v>
      </c>
      <c r="AW95" s="13" t="s">
        <v>30</v>
      </c>
      <c r="AX95" s="13" t="s">
        <v>75</v>
      </c>
      <c r="AY95" s="210" t="s">
        <v>204</v>
      </c>
    </row>
    <row r="96" spans="1:65" s="15" customFormat="1" ht="11.25">
      <c r="B96" s="232"/>
      <c r="C96" s="233"/>
      <c r="D96" s="201" t="s">
        <v>215</v>
      </c>
      <c r="E96" s="234" t="s">
        <v>19</v>
      </c>
      <c r="F96" s="235" t="s">
        <v>1093</v>
      </c>
      <c r="G96" s="233"/>
      <c r="H96" s="234" t="s">
        <v>19</v>
      </c>
      <c r="I96" s="236"/>
      <c r="J96" s="233"/>
      <c r="K96" s="233"/>
      <c r="L96" s="237"/>
      <c r="M96" s="263"/>
      <c r="N96" s="264"/>
      <c r="O96" s="264"/>
      <c r="P96" s="264"/>
      <c r="Q96" s="264"/>
      <c r="R96" s="264"/>
      <c r="S96" s="264"/>
      <c r="T96" s="265"/>
      <c r="AT96" s="241" t="s">
        <v>215</v>
      </c>
      <c r="AU96" s="241" t="s">
        <v>80</v>
      </c>
      <c r="AV96" s="15" t="s">
        <v>75</v>
      </c>
      <c r="AW96" s="15" t="s">
        <v>30</v>
      </c>
      <c r="AX96" s="15" t="s">
        <v>68</v>
      </c>
      <c r="AY96" s="241" t="s">
        <v>204</v>
      </c>
    </row>
    <row r="97" spans="1:31" s="2" customFormat="1" ht="6.95" customHeight="1">
      <c r="A97" s="36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41"/>
      <c r="M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</sheetData>
  <sheetProtection algorithmName="SHA-512" hashValue="8hFVp1mzqZ6OGAE1S+KL/pY/+owXlHtI7gU61PWkl6Ivmaa/TAGdHRo9FdWsE8SCz8NUPlBZjB3s32SAHlDU4Q==" saltValue="nLi6ZyECYmruOLij98ukygoIpUqQwq1lfE+kpU8bS58f/PeQ6JW2oHdmI21oPPoi92uHakahY45eSCjdIS13hA==" spinCount="100000" sheet="1" objects="1" scenarios="1" formatColumns="0" formatRows="0" autoFilter="0"/>
  <autoFilter ref="C86:K96" xr:uid="{00000000-0009-0000-0000-00000D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BM10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121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916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1094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22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22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22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ROUND(J88,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ROUND((SUM(BE88:BE105)),  2)</f>
        <v>0</v>
      </c>
      <c r="G35" s="36"/>
      <c r="H35" s="36"/>
      <c r="I35" s="127">
        <v>0.21</v>
      </c>
      <c r="J35" s="126">
        <f>ROUND(((SUM(BE88:BE105))*I35),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ROUND((SUM(BF88:BF105)),  2)</f>
        <v>0</v>
      </c>
      <c r="G36" s="36"/>
      <c r="H36" s="36"/>
      <c r="I36" s="127">
        <v>0.15</v>
      </c>
      <c r="J36" s="126">
        <f>ROUND(((SUM(BF88:BF105))*I36),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ROUND((SUM(BG88:BG105)),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ROUND((SUM(BH88:BH105)),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ROUND((SUM(BI88:BI105)),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916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25.4 - UOŽI - Úprava nástupiště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 xml:space="preserve"> 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J88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182</v>
      </c>
      <c r="E64" s="146"/>
      <c r="F64" s="146"/>
      <c r="G64" s="146"/>
      <c r="H64" s="146"/>
      <c r="I64" s="146"/>
      <c r="J64" s="147">
        <f>J89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1095</v>
      </c>
      <c r="E65" s="151"/>
      <c r="F65" s="151"/>
      <c r="G65" s="151"/>
      <c r="H65" s="151"/>
      <c r="I65" s="151"/>
      <c r="J65" s="152">
        <f>J90</f>
        <v>0</v>
      </c>
      <c r="K65" s="99"/>
      <c r="L65" s="153"/>
    </row>
    <row r="66" spans="1:31" s="9" customFormat="1" ht="24.95" customHeight="1">
      <c r="B66" s="143"/>
      <c r="C66" s="144"/>
      <c r="D66" s="145" t="s">
        <v>382</v>
      </c>
      <c r="E66" s="146"/>
      <c r="F66" s="146"/>
      <c r="G66" s="146"/>
      <c r="H66" s="146"/>
      <c r="I66" s="146"/>
      <c r="J66" s="147">
        <f>J100</f>
        <v>0</v>
      </c>
      <c r="K66" s="144"/>
      <c r="L66" s="148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189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414" t="str">
        <f>E7</f>
        <v>Oprava osvětlení zast. na trati Litovel předměstí - Kostelec na Hané</v>
      </c>
      <c r="F76" s="415"/>
      <c r="G76" s="415"/>
      <c r="H76" s="415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1" customFormat="1" ht="12" customHeight="1">
      <c r="B77" s="23"/>
      <c r="C77" s="31" t="s">
        <v>171</v>
      </c>
      <c r="D77" s="24"/>
      <c r="E77" s="24"/>
      <c r="F77" s="24"/>
      <c r="G77" s="24"/>
      <c r="H77" s="24"/>
      <c r="I77" s="24"/>
      <c r="J77" s="24"/>
      <c r="K77" s="24"/>
      <c r="L77" s="22"/>
    </row>
    <row r="78" spans="1:31" s="2" customFormat="1" ht="16.5" customHeight="1">
      <c r="A78" s="36"/>
      <c r="B78" s="37"/>
      <c r="C78" s="38"/>
      <c r="D78" s="38"/>
      <c r="E78" s="414" t="s">
        <v>916</v>
      </c>
      <c r="F78" s="416"/>
      <c r="G78" s="416"/>
      <c r="H78" s="416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173</v>
      </c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70" t="str">
        <f>E11</f>
        <v>25.4 - UOŽI - Úprava nástupiště</v>
      </c>
      <c r="F80" s="416"/>
      <c r="G80" s="416"/>
      <c r="H80" s="416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</v>
      </c>
      <c r="D82" s="38"/>
      <c r="E82" s="38"/>
      <c r="F82" s="29" t="str">
        <f>F14</f>
        <v xml:space="preserve"> </v>
      </c>
      <c r="G82" s="38"/>
      <c r="H82" s="38"/>
      <c r="I82" s="31" t="s">
        <v>23</v>
      </c>
      <c r="J82" s="61">
        <f>IF(J14="","",J14)</f>
        <v>0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24</v>
      </c>
      <c r="D84" s="38"/>
      <c r="E84" s="38"/>
      <c r="F84" s="29" t="str">
        <f>E17</f>
        <v xml:space="preserve"> </v>
      </c>
      <c r="G84" s="38"/>
      <c r="H84" s="38"/>
      <c r="I84" s="31" t="s">
        <v>29</v>
      </c>
      <c r="J84" s="34" t="str">
        <f>E23</f>
        <v xml:space="preserve"> </v>
      </c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27</v>
      </c>
      <c r="D85" s="38"/>
      <c r="E85" s="38"/>
      <c r="F85" s="29" t="str">
        <f>IF(E20="","",E20)</f>
        <v>Vyplň údaj</v>
      </c>
      <c r="G85" s="38"/>
      <c r="H85" s="38"/>
      <c r="I85" s="31" t="s">
        <v>31</v>
      </c>
      <c r="J85" s="34" t="str">
        <f>E26</f>
        <v xml:space="preserve"> </v>
      </c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54"/>
      <c r="B87" s="155"/>
      <c r="C87" s="156" t="s">
        <v>190</v>
      </c>
      <c r="D87" s="157" t="s">
        <v>53</v>
      </c>
      <c r="E87" s="157" t="s">
        <v>49</v>
      </c>
      <c r="F87" s="157" t="s">
        <v>50</v>
      </c>
      <c r="G87" s="157" t="s">
        <v>191</v>
      </c>
      <c r="H87" s="157" t="s">
        <v>192</v>
      </c>
      <c r="I87" s="157" t="s">
        <v>193</v>
      </c>
      <c r="J87" s="157" t="s">
        <v>180</v>
      </c>
      <c r="K87" s="158" t="s">
        <v>194</v>
      </c>
      <c r="L87" s="159"/>
      <c r="M87" s="70" t="s">
        <v>19</v>
      </c>
      <c r="N87" s="71" t="s">
        <v>38</v>
      </c>
      <c r="O87" s="71" t="s">
        <v>195</v>
      </c>
      <c r="P87" s="71" t="s">
        <v>196</v>
      </c>
      <c r="Q87" s="71" t="s">
        <v>197</v>
      </c>
      <c r="R87" s="71" t="s">
        <v>198</v>
      </c>
      <c r="S87" s="71" t="s">
        <v>199</v>
      </c>
      <c r="T87" s="72" t="s">
        <v>200</v>
      </c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</row>
    <row r="88" spans="1:65" s="2" customFormat="1" ht="22.9" customHeight="1">
      <c r="A88" s="36"/>
      <c r="B88" s="37"/>
      <c r="C88" s="77" t="s">
        <v>201</v>
      </c>
      <c r="D88" s="38"/>
      <c r="E88" s="38"/>
      <c r="F88" s="38"/>
      <c r="G88" s="38"/>
      <c r="H88" s="38"/>
      <c r="I88" s="38"/>
      <c r="J88" s="160">
        <f>BK88</f>
        <v>0</v>
      </c>
      <c r="K88" s="38"/>
      <c r="L88" s="41"/>
      <c r="M88" s="73"/>
      <c r="N88" s="161"/>
      <c r="O88" s="74"/>
      <c r="P88" s="162">
        <f>P89+P100</f>
        <v>0</v>
      </c>
      <c r="Q88" s="74"/>
      <c r="R88" s="162">
        <f>R89+R100</f>
        <v>6</v>
      </c>
      <c r="S88" s="74"/>
      <c r="T88" s="163">
        <f>T89+T100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67</v>
      </c>
      <c r="AU88" s="19" t="s">
        <v>181</v>
      </c>
      <c r="BK88" s="164">
        <f>BK89+BK100</f>
        <v>0</v>
      </c>
    </row>
    <row r="89" spans="1:65" s="12" customFormat="1" ht="25.9" customHeight="1">
      <c r="B89" s="165"/>
      <c r="C89" s="166"/>
      <c r="D89" s="167" t="s">
        <v>67</v>
      </c>
      <c r="E89" s="168" t="s">
        <v>202</v>
      </c>
      <c r="F89" s="168" t="s">
        <v>203</v>
      </c>
      <c r="G89" s="166"/>
      <c r="H89" s="166"/>
      <c r="I89" s="169"/>
      <c r="J89" s="170">
        <f>BK89</f>
        <v>0</v>
      </c>
      <c r="K89" s="166"/>
      <c r="L89" s="171"/>
      <c r="M89" s="172"/>
      <c r="N89" s="173"/>
      <c r="O89" s="173"/>
      <c r="P89" s="174">
        <f>P90</f>
        <v>0</v>
      </c>
      <c r="Q89" s="173"/>
      <c r="R89" s="174">
        <f>R90</f>
        <v>6</v>
      </c>
      <c r="S89" s="173"/>
      <c r="T89" s="175">
        <f>T90</f>
        <v>0</v>
      </c>
      <c r="AR89" s="176" t="s">
        <v>75</v>
      </c>
      <c r="AT89" s="177" t="s">
        <v>67</v>
      </c>
      <c r="AU89" s="177" t="s">
        <v>68</v>
      </c>
      <c r="AY89" s="176" t="s">
        <v>204</v>
      </c>
      <c r="BK89" s="178">
        <f>BK90</f>
        <v>0</v>
      </c>
    </row>
    <row r="90" spans="1:65" s="12" customFormat="1" ht="22.9" customHeight="1">
      <c r="B90" s="165"/>
      <c r="C90" s="166"/>
      <c r="D90" s="167" t="s">
        <v>67</v>
      </c>
      <c r="E90" s="179" t="s">
        <v>218</v>
      </c>
      <c r="F90" s="179" t="s">
        <v>1096</v>
      </c>
      <c r="G90" s="166"/>
      <c r="H90" s="166"/>
      <c r="I90" s="169"/>
      <c r="J90" s="180">
        <f>BK90</f>
        <v>0</v>
      </c>
      <c r="K90" s="166"/>
      <c r="L90" s="171"/>
      <c r="M90" s="172"/>
      <c r="N90" s="173"/>
      <c r="O90" s="173"/>
      <c r="P90" s="174">
        <f>SUM(P91:P99)</f>
        <v>0</v>
      </c>
      <c r="Q90" s="173"/>
      <c r="R90" s="174">
        <f>SUM(R91:R99)</f>
        <v>6</v>
      </c>
      <c r="S90" s="173"/>
      <c r="T90" s="175">
        <f>SUM(T91:T99)</f>
        <v>0</v>
      </c>
      <c r="AR90" s="176" t="s">
        <v>75</v>
      </c>
      <c r="AT90" s="177" t="s">
        <v>67</v>
      </c>
      <c r="AU90" s="177" t="s">
        <v>75</v>
      </c>
      <c r="AY90" s="176" t="s">
        <v>204</v>
      </c>
      <c r="BK90" s="178">
        <f>SUM(BK91:BK99)</f>
        <v>0</v>
      </c>
    </row>
    <row r="91" spans="1:65" s="2" customFormat="1" ht="16.5" customHeight="1">
      <c r="A91" s="36"/>
      <c r="B91" s="37"/>
      <c r="C91" s="222" t="s">
        <v>229</v>
      </c>
      <c r="D91" s="222" t="s">
        <v>243</v>
      </c>
      <c r="E91" s="223" t="s">
        <v>1097</v>
      </c>
      <c r="F91" s="224" t="s">
        <v>1098</v>
      </c>
      <c r="G91" s="225" t="s">
        <v>251</v>
      </c>
      <c r="H91" s="226">
        <v>2</v>
      </c>
      <c r="I91" s="227"/>
      <c r="J91" s="228">
        <f>ROUND(I91*H91,2)</f>
        <v>0</v>
      </c>
      <c r="K91" s="224" t="s">
        <v>1099</v>
      </c>
      <c r="L91" s="229"/>
      <c r="M91" s="230" t="s">
        <v>19</v>
      </c>
      <c r="N91" s="231" t="s">
        <v>39</v>
      </c>
      <c r="O91" s="66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236</v>
      </c>
      <c r="AT91" s="192" t="s">
        <v>243</v>
      </c>
      <c r="AU91" s="192" t="s">
        <v>80</v>
      </c>
      <c r="AY91" s="19" t="s">
        <v>204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9" t="s">
        <v>75</v>
      </c>
      <c r="BK91" s="193">
        <f>ROUND(I91*H91,2)</f>
        <v>0</v>
      </c>
      <c r="BL91" s="19" t="s">
        <v>206</v>
      </c>
      <c r="BM91" s="192" t="s">
        <v>1100</v>
      </c>
    </row>
    <row r="92" spans="1:65" s="2" customFormat="1" ht="16.5" customHeight="1">
      <c r="A92" s="36"/>
      <c r="B92" s="37"/>
      <c r="C92" s="181" t="s">
        <v>236</v>
      </c>
      <c r="D92" s="181" t="s">
        <v>207</v>
      </c>
      <c r="E92" s="182" t="s">
        <v>1101</v>
      </c>
      <c r="F92" s="183" t="s">
        <v>1102</v>
      </c>
      <c r="G92" s="184" t="s">
        <v>251</v>
      </c>
      <c r="H92" s="185">
        <v>1</v>
      </c>
      <c r="I92" s="186"/>
      <c r="J92" s="187">
        <f>ROUND(I92*H92,2)</f>
        <v>0</v>
      </c>
      <c r="K92" s="183" t="s">
        <v>1099</v>
      </c>
      <c r="L92" s="41"/>
      <c r="M92" s="188" t="s">
        <v>19</v>
      </c>
      <c r="N92" s="189" t="s">
        <v>39</v>
      </c>
      <c r="O92" s="66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2" t="s">
        <v>206</v>
      </c>
      <c r="AT92" s="192" t="s">
        <v>207</v>
      </c>
      <c r="AU92" s="192" t="s">
        <v>80</v>
      </c>
      <c r="AY92" s="19" t="s">
        <v>204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9" t="s">
        <v>75</v>
      </c>
      <c r="BK92" s="193">
        <f>ROUND(I92*H92,2)</f>
        <v>0</v>
      </c>
      <c r="BL92" s="19" t="s">
        <v>206</v>
      </c>
      <c r="BM92" s="192" t="s">
        <v>1103</v>
      </c>
    </row>
    <row r="93" spans="1:65" s="2" customFormat="1" ht="16.5" customHeight="1">
      <c r="A93" s="36"/>
      <c r="B93" s="37"/>
      <c r="C93" s="181" t="s">
        <v>645</v>
      </c>
      <c r="D93" s="181" t="s">
        <v>207</v>
      </c>
      <c r="E93" s="182" t="s">
        <v>1104</v>
      </c>
      <c r="F93" s="183" t="s">
        <v>1105</v>
      </c>
      <c r="G93" s="184" t="s">
        <v>251</v>
      </c>
      <c r="H93" s="185">
        <v>2</v>
      </c>
      <c r="I93" s="186"/>
      <c r="J93" s="187">
        <f>ROUND(I93*H93,2)</f>
        <v>0</v>
      </c>
      <c r="K93" s="183" t="s">
        <v>1099</v>
      </c>
      <c r="L93" s="41"/>
      <c r="M93" s="188" t="s">
        <v>19</v>
      </c>
      <c r="N93" s="189" t="s">
        <v>39</v>
      </c>
      <c r="O93" s="66"/>
      <c r="P93" s="190">
        <f>O93*H93</f>
        <v>0</v>
      </c>
      <c r="Q93" s="190">
        <v>0</v>
      </c>
      <c r="R93" s="190">
        <f>Q93*H93</f>
        <v>0</v>
      </c>
      <c r="S93" s="190">
        <v>0</v>
      </c>
      <c r="T93" s="191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2" t="s">
        <v>206</v>
      </c>
      <c r="AT93" s="192" t="s">
        <v>207</v>
      </c>
      <c r="AU93" s="192" t="s">
        <v>80</v>
      </c>
      <c r="AY93" s="19" t="s">
        <v>204</v>
      </c>
      <c r="BE93" s="193">
        <f>IF(N93="základní",J93,0)</f>
        <v>0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19" t="s">
        <v>75</v>
      </c>
      <c r="BK93" s="193">
        <f>ROUND(I93*H93,2)</f>
        <v>0</v>
      </c>
      <c r="BL93" s="19" t="s">
        <v>206</v>
      </c>
      <c r="BM93" s="192" t="s">
        <v>1106</v>
      </c>
    </row>
    <row r="94" spans="1:65" s="2" customFormat="1" ht="16.5" customHeight="1">
      <c r="A94" s="36"/>
      <c r="B94" s="37"/>
      <c r="C94" s="181" t="s">
        <v>248</v>
      </c>
      <c r="D94" s="181" t="s">
        <v>207</v>
      </c>
      <c r="E94" s="182" t="s">
        <v>1107</v>
      </c>
      <c r="F94" s="183" t="s">
        <v>1108</v>
      </c>
      <c r="G94" s="184" t="s">
        <v>251</v>
      </c>
      <c r="H94" s="185">
        <v>2</v>
      </c>
      <c r="I94" s="186"/>
      <c r="J94" s="187">
        <f>ROUND(I94*H94,2)</f>
        <v>0</v>
      </c>
      <c r="K94" s="183" t="s">
        <v>1099</v>
      </c>
      <c r="L94" s="41"/>
      <c r="M94" s="188" t="s">
        <v>19</v>
      </c>
      <c r="N94" s="189" t="s">
        <v>39</v>
      </c>
      <c r="O94" s="66"/>
      <c r="P94" s="190">
        <f>O94*H94</f>
        <v>0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2" t="s">
        <v>206</v>
      </c>
      <c r="AT94" s="192" t="s">
        <v>207</v>
      </c>
      <c r="AU94" s="192" t="s">
        <v>80</v>
      </c>
      <c r="AY94" s="19" t="s">
        <v>204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9" t="s">
        <v>75</v>
      </c>
      <c r="BK94" s="193">
        <f>ROUND(I94*H94,2)</f>
        <v>0</v>
      </c>
      <c r="BL94" s="19" t="s">
        <v>206</v>
      </c>
      <c r="BM94" s="192" t="s">
        <v>1109</v>
      </c>
    </row>
    <row r="95" spans="1:65" s="2" customFormat="1" ht="24.2" customHeight="1">
      <c r="A95" s="36"/>
      <c r="B95" s="37"/>
      <c r="C95" s="181" t="s">
        <v>453</v>
      </c>
      <c r="D95" s="181" t="s">
        <v>207</v>
      </c>
      <c r="E95" s="182" t="s">
        <v>1110</v>
      </c>
      <c r="F95" s="183" t="s">
        <v>1111</v>
      </c>
      <c r="G95" s="184" t="s">
        <v>251</v>
      </c>
      <c r="H95" s="185">
        <v>53</v>
      </c>
      <c r="I95" s="186"/>
      <c r="J95" s="187">
        <f>ROUND(I95*H95,2)</f>
        <v>0</v>
      </c>
      <c r="K95" s="183" t="s">
        <v>19</v>
      </c>
      <c r="L95" s="41"/>
      <c r="M95" s="188" t="s">
        <v>19</v>
      </c>
      <c r="N95" s="189" t="s">
        <v>39</v>
      </c>
      <c r="O95" s="66"/>
      <c r="P95" s="190">
        <f>O95*H95</f>
        <v>0</v>
      </c>
      <c r="Q95" s="190">
        <v>0</v>
      </c>
      <c r="R95" s="190">
        <f>Q95*H95</f>
        <v>0</v>
      </c>
      <c r="S95" s="190">
        <v>0</v>
      </c>
      <c r="T95" s="191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2" t="s">
        <v>206</v>
      </c>
      <c r="AT95" s="192" t="s">
        <v>207</v>
      </c>
      <c r="AU95" s="192" t="s">
        <v>80</v>
      </c>
      <c r="AY95" s="19" t="s">
        <v>204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19" t="s">
        <v>75</v>
      </c>
      <c r="BK95" s="193">
        <f>ROUND(I95*H95,2)</f>
        <v>0</v>
      </c>
      <c r="BL95" s="19" t="s">
        <v>206</v>
      </c>
      <c r="BM95" s="192" t="s">
        <v>1112</v>
      </c>
    </row>
    <row r="96" spans="1:65" s="2" customFormat="1" ht="19.5">
      <c r="A96" s="36"/>
      <c r="B96" s="37"/>
      <c r="C96" s="38"/>
      <c r="D96" s="201" t="s">
        <v>311</v>
      </c>
      <c r="E96" s="38"/>
      <c r="F96" s="242" t="s">
        <v>1113</v>
      </c>
      <c r="G96" s="38"/>
      <c r="H96" s="38"/>
      <c r="I96" s="196"/>
      <c r="J96" s="38"/>
      <c r="K96" s="38"/>
      <c r="L96" s="41"/>
      <c r="M96" s="197"/>
      <c r="N96" s="198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311</v>
      </c>
      <c r="AU96" s="19" t="s">
        <v>80</v>
      </c>
    </row>
    <row r="97" spans="1:65" s="2" customFormat="1" ht="16.5" customHeight="1">
      <c r="A97" s="36"/>
      <c r="B97" s="37"/>
      <c r="C97" s="181" t="s">
        <v>339</v>
      </c>
      <c r="D97" s="181" t="s">
        <v>207</v>
      </c>
      <c r="E97" s="182" t="s">
        <v>1114</v>
      </c>
      <c r="F97" s="183" t="s">
        <v>1115</v>
      </c>
      <c r="G97" s="184" t="s">
        <v>286</v>
      </c>
      <c r="H97" s="185">
        <v>60</v>
      </c>
      <c r="I97" s="186"/>
      <c r="J97" s="187">
        <f>ROUND(I97*H97,2)</f>
        <v>0</v>
      </c>
      <c r="K97" s="183" t="s">
        <v>1099</v>
      </c>
      <c r="L97" s="41"/>
      <c r="M97" s="188" t="s">
        <v>19</v>
      </c>
      <c r="N97" s="189" t="s">
        <v>39</v>
      </c>
      <c r="O97" s="66"/>
      <c r="P97" s="190">
        <f>O97*H97</f>
        <v>0</v>
      </c>
      <c r="Q97" s="190">
        <v>0</v>
      </c>
      <c r="R97" s="190">
        <f>Q97*H97</f>
        <v>0</v>
      </c>
      <c r="S97" s="190">
        <v>0</v>
      </c>
      <c r="T97" s="191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2" t="s">
        <v>206</v>
      </c>
      <c r="AT97" s="192" t="s">
        <v>207</v>
      </c>
      <c r="AU97" s="192" t="s">
        <v>80</v>
      </c>
      <c r="AY97" s="19" t="s">
        <v>204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19" t="s">
        <v>75</v>
      </c>
      <c r="BK97" s="193">
        <f>ROUND(I97*H97,2)</f>
        <v>0</v>
      </c>
      <c r="BL97" s="19" t="s">
        <v>206</v>
      </c>
      <c r="BM97" s="192" t="s">
        <v>1116</v>
      </c>
    </row>
    <row r="98" spans="1:65" s="2" customFormat="1" ht="16.5" customHeight="1">
      <c r="A98" s="36"/>
      <c r="B98" s="37"/>
      <c r="C98" s="222" t="s">
        <v>473</v>
      </c>
      <c r="D98" s="222" t="s">
        <v>243</v>
      </c>
      <c r="E98" s="223" t="s">
        <v>1117</v>
      </c>
      <c r="F98" s="224" t="s">
        <v>1118</v>
      </c>
      <c r="G98" s="225" t="s">
        <v>361</v>
      </c>
      <c r="H98" s="226">
        <v>6</v>
      </c>
      <c r="I98" s="227"/>
      <c r="J98" s="228">
        <f>ROUND(I98*H98,2)</f>
        <v>0</v>
      </c>
      <c r="K98" s="224" t="s">
        <v>1099</v>
      </c>
      <c r="L98" s="229"/>
      <c r="M98" s="230" t="s">
        <v>19</v>
      </c>
      <c r="N98" s="231" t="s">
        <v>39</v>
      </c>
      <c r="O98" s="66"/>
      <c r="P98" s="190">
        <f>O98*H98</f>
        <v>0</v>
      </c>
      <c r="Q98" s="190">
        <v>1</v>
      </c>
      <c r="R98" s="190">
        <f>Q98*H98</f>
        <v>6</v>
      </c>
      <c r="S98" s="190">
        <v>0</v>
      </c>
      <c r="T98" s="191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2" t="s">
        <v>236</v>
      </c>
      <c r="AT98" s="192" t="s">
        <v>243</v>
      </c>
      <c r="AU98" s="192" t="s">
        <v>80</v>
      </c>
      <c r="AY98" s="19" t="s">
        <v>204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9" t="s">
        <v>75</v>
      </c>
      <c r="BK98" s="193">
        <f>ROUND(I98*H98,2)</f>
        <v>0</v>
      </c>
      <c r="BL98" s="19" t="s">
        <v>206</v>
      </c>
      <c r="BM98" s="192" t="s">
        <v>1119</v>
      </c>
    </row>
    <row r="99" spans="1:65" s="2" customFormat="1" ht="16.5" customHeight="1">
      <c r="A99" s="36"/>
      <c r="B99" s="37"/>
      <c r="C99" s="181" t="s">
        <v>268</v>
      </c>
      <c r="D99" s="181" t="s">
        <v>207</v>
      </c>
      <c r="E99" s="182" t="s">
        <v>1120</v>
      </c>
      <c r="F99" s="183" t="s">
        <v>1121</v>
      </c>
      <c r="G99" s="184" t="s">
        <v>210</v>
      </c>
      <c r="H99" s="185">
        <v>5</v>
      </c>
      <c r="I99" s="186"/>
      <c r="J99" s="187">
        <f>ROUND(I99*H99,2)</f>
        <v>0</v>
      </c>
      <c r="K99" s="183" t="s">
        <v>19</v>
      </c>
      <c r="L99" s="41"/>
      <c r="M99" s="188" t="s">
        <v>19</v>
      </c>
      <c r="N99" s="189" t="s">
        <v>39</v>
      </c>
      <c r="O99" s="66"/>
      <c r="P99" s="190">
        <f>O99*H99</f>
        <v>0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2" t="s">
        <v>206</v>
      </c>
      <c r="AT99" s="192" t="s">
        <v>207</v>
      </c>
      <c r="AU99" s="192" t="s">
        <v>80</v>
      </c>
      <c r="AY99" s="19" t="s">
        <v>204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9" t="s">
        <v>75</v>
      </c>
      <c r="BK99" s="193">
        <f>ROUND(I99*H99,2)</f>
        <v>0</v>
      </c>
      <c r="BL99" s="19" t="s">
        <v>206</v>
      </c>
      <c r="BM99" s="192" t="s">
        <v>1122</v>
      </c>
    </row>
    <row r="100" spans="1:65" s="12" customFormat="1" ht="25.9" customHeight="1">
      <c r="B100" s="165"/>
      <c r="C100" s="166"/>
      <c r="D100" s="167" t="s">
        <v>67</v>
      </c>
      <c r="E100" s="168" t="s">
        <v>383</v>
      </c>
      <c r="F100" s="168" t="s">
        <v>384</v>
      </c>
      <c r="G100" s="166"/>
      <c r="H100" s="166"/>
      <c r="I100" s="169"/>
      <c r="J100" s="170">
        <f>BK100</f>
        <v>0</v>
      </c>
      <c r="K100" s="166"/>
      <c r="L100" s="171"/>
      <c r="M100" s="172"/>
      <c r="N100" s="173"/>
      <c r="O100" s="173"/>
      <c r="P100" s="174">
        <f>SUM(P101:P105)</f>
        <v>0</v>
      </c>
      <c r="Q100" s="173"/>
      <c r="R100" s="174">
        <f>SUM(R101:R105)</f>
        <v>0</v>
      </c>
      <c r="S100" s="173"/>
      <c r="T100" s="175">
        <f>SUM(T101:T105)</f>
        <v>0</v>
      </c>
      <c r="AR100" s="176" t="s">
        <v>206</v>
      </c>
      <c r="AT100" s="177" t="s">
        <v>67</v>
      </c>
      <c r="AU100" s="177" t="s">
        <v>68</v>
      </c>
      <c r="AY100" s="176" t="s">
        <v>204</v>
      </c>
      <c r="BK100" s="178">
        <f>SUM(BK101:BK105)</f>
        <v>0</v>
      </c>
    </row>
    <row r="101" spans="1:65" s="2" customFormat="1" ht="37.9" customHeight="1">
      <c r="A101" s="36"/>
      <c r="B101" s="37"/>
      <c r="C101" s="181" t="s">
        <v>542</v>
      </c>
      <c r="D101" s="181" t="s">
        <v>207</v>
      </c>
      <c r="E101" s="182" t="s">
        <v>1123</v>
      </c>
      <c r="F101" s="183" t="s">
        <v>1124</v>
      </c>
      <c r="G101" s="184" t="s">
        <v>251</v>
      </c>
      <c r="H101" s="185">
        <v>10</v>
      </c>
      <c r="I101" s="186"/>
      <c r="J101" s="187">
        <f>ROUND(I101*H101,2)</f>
        <v>0</v>
      </c>
      <c r="K101" s="183" t="s">
        <v>1099</v>
      </c>
      <c r="L101" s="41"/>
      <c r="M101" s="188" t="s">
        <v>19</v>
      </c>
      <c r="N101" s="189" t="s">
        <v>39</v>
      </c>
      <c r="O101" s="66"/>
      <c r="P101" s="190">
        <f>O101*H101</f>
        <v>0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2" t="s">
        <v>1125</v>
      </c>
      <c r="AT101" s="192" t="s">
        <v>207</v>
      </c>
      <c r="AU101" s="192" t="s">
        <v>75</v>
      </c>
      <c r="AY101" s="19" t="s">
        <v>204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9" t="s">
        <v>75</v>
      </c>
      <c r="BK101" s="193">
        <f>ROUND(I101*H101,2)</f>
        <v>0</v>
      </c>
      <c r="BL101" s="19" t="s">
        <v>1125</v>
      </c>
      <c r="BM101" s="192" t="s">
        <v>1126</v>
      </c>
    </row>
    <row r="102" spans="1:65" s="2" customFormat="1" ht="33" customHeight="1">
      <c r="A102" s="36"/>
      <c r="B102" s="37"/>
      <c r="C102" s="181" t="s">
        <v>296</v>
      </c>
      <c r="D102" s="181" t="s">
        <v>207</v>
      </c>
      <c r="E102" s="182" t="s">
        <v>1127</v>
      </c>
      <c r="F102" s="183" t="s">
        <v>1128</v>
      </c>
      <c r="G102" s="184" t="s">
        <v>361</v>
      </c>
      <c r="H102" s="185">
        <v>10</v>
      </c>
      <c r="I102" s="186"/>
      <c r="J102" s="187">
        <f>ROUND(I102*H102,2)</f>
        <v>0</v>
      </c>
      <c r="K102" s="183" t="s">
        <v>1099</v>
      </c>
      <c r="L102" s="41"/>
      <c r="M102" s="188" t="s">
        <v>19</v>
      </c>
      <c r="N102" s="189" t="s">
        <v>39</v>
      </c>
      <c r="O102" s="66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2" t="s">
        <v>1125</v>
      </c>
      <c r="AT102" s="192" t="s">
        <v>207</v>
      </c>
      <c r="AU102" s="192" t="s">
        <v>75</v>
      </c>
      <c r="AY102" s="19" t="s">
        <v>204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9" t="s">
        <v>75</v>
      </c>
      <c r="BK102" s="193">
        <f>ROUND(I102*H102,2)</f>
        <v>0</v>
      </c>
      <c r="BL102" s="19" t="s">
        <v>1125</v>
      </c>
      <c r="BM102" s="192" t="s">
        <v>1129</v>
      </c>
    </row>
    <row r="103" spans="1:65" s="2" customFormat="1" ht="16.5" customHeight="1">
      <c r="A103" s="36"/>
      <c r="B103" s="37"/>
      <c r="C103" s="181" t="s">
        <v>306</v>
      </c>
      <c r="D103" s="181" t="s">
        <v>207</v>
      </c>
      <c r="E103" s="182" t="s">
        <v>629</v>
      </c>
      <c r="F103" s="183" t="s">
        <v>1130</v>
      </c>
      <c r="G103" s="184" t="s">
        <v>251</v>
      </c>
      <c r="H103" s="185">
        <v>1</v>
      </c>
      <c r="I103" s="186"/>
      <c r="J103" s="187">
        <f>ROUND(I103*H103,2)</f>
        <v>0</v>
      </c>
      <c r="K103" s="183" t="s">
        <v>1099</v>
      </c>
      <c r="L103" s="41"/>
      <c r="M103" s="188" t="s">
        <v>19</v>
      </c>
      <c r="N103" s="189" t="s">
        <v>39</v>
      </c>
      <c r="O103" s="66"/>
      <c r="P103" s="190">
        <f>O103*H103</f>
        <v>0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2" t="s">
        <v>1125</v>
      </c>
      <c r="AT103" s="192" t="s">
        <v>207</v>
      </c>
      <c r="AU103" s="192" t="s">
        <v>75</v>
      </c>
      <c r="AY103" s="19" t="s">
        <v>204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9" t="s">
        <v>75</v>
      </c>
      <c r="BK103" s="193">
        <f>ROUND(I103*H103,2)</f>
        <v>0</v>
      </c>
      <c r="BL103" s="19" t="s">
        <v>1125</v>
      </c>
      <c r="BM103" s="192" t="s">
        <v>1131</v>
      </c>
    </row>
    <row r="104" spans="1:65" s="2" customFormat="1" ht="16.5" customHeight="1">
      <c r="A104" s="36"/>
      <c r="B104" s="37"/>
      <c r="C104" s="181" t="s">
        <v>330</v>
      </c>
      <c r="D104" s="181" t="s">
        <v>207</v>
      </c>
      <c r="E104" s="182" t="s">
        <v>1132</v>
      </c>
      <c r="F104" s="183" t="s">
        <v>1133</v>
      </c>
      <c r="G104" s="184" t="s">
        <v>361</v>
      </c>
      <c r="H104" s="185">
        <v>1</v>
      </c>
      <c r="I104" s="186"/>
      <c r="J104" s="187">
        <f>ROUND(I104*H104,2)</f>
        <v>0</v>
      </c>
      <c r="K104" s="183" t="s">
        <v>1099</v>
      </c>
      <c r="L104" s="41"/>
      <c r="M104" s="188" t="s">
        <v>19</v>
      </c>
      <c r="N104" s="189" t="s">
        <v>39</v>
      </c>
      <c r="O104" s="66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2" t="s">
        <v>1125</v>
      </c>
      <c r="AT104" s="192" t="s">
        <v>207</v>
      </c>
      <c r="AU104" s="192" t="s">
        <v>75</v>
      </c>
      <c r="AY104" s="19" t="s">
        <v>204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9" t="s">
        <v>75</v>
      </c>
      <c r="BK104" s="193">
        <f>ROUND(I104*H104,2)</f>
        <v>0</v>
      </c>
      <c r="BL104" s="19" t="s">
        <v>1125</v>
      </c>
      <c r="BM104" s="192" t="s">
        <v>1134</v>
      </c>
    </row>
    <row r="105" spans="1:65" s="2" customFormat="1" ht="16.5" customHeight="1">
      <c r="A105" s="36"/>
      <c r="B105" s="37"/>
      <c r="C105" s="181" t="s">
        <v>350</v>
      </c>
      <c r="D105" s="181" t="s">
        <v>207</v>
      </c>
      <c r="E105" s="182" t="s">
        <v>1135</v>
      </c>
      <c r="F105" s="183" t="s">
        <v>1136</v>
      </c>
      <c r="G105" s="184" t="s">
        <v>361</v>
      </c>
      <c r="H105" s="185">
        <v>4</v>
      </c>
      <c r="I105" s="186"/>
      <c r="J105" s="187">
        <f>ROUND(I105*H105,2)</f>
        <v>0</v>
      </c>
      <c r="K105" s="183" t="s">
        <v>1099</v>
      </c>
      <c r="L105" s="41"/>
      <c r="M105" s="247" t="s">
        <v>19</v>
      </c>
      <c r="N105" s="248" t="s">
        <v>39</v>
      </c>
      <c r="O105" s="245"/>
      <c r="P105" s="249">
        <f>O105*H105</f>
        <v>0</v>
      </c>
      <c r="Q105" s="249">
        <v>0</v>
      </c>
      <c r="R105" s="249">
        <f>Q105*H105</f>
        <v>0</v>
      </c>
      <c r="S105" s="249">
        <v>0</v>
      </c>
      <c r="T105" s="25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2" t="s">
        <v>1125</v>
      </c>
      <c r="AT105" s="192" t="s">
        <v>207</v>
      </c>
      <c r="AU105" s="192" t="s">
        <v>75</v>
      </c>
      <c r="AY105" s="19" t="s">
        <v>204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9" t="s">
        <v>75</v>
      </c>
      <c r="BK105" s="193">
        <f>ROUND(I105*H105,2)</f>
        <v>0</v>
      </c>
      <c r="BL105" s="19" t="s">
        <v>1125</v>
      </c>
      <c r="BM105" s="192" t="s">
        <v>1137</v>
      </c>
    </row>
    <row r="106" spans="1:65" s="2" customFormat="1" ht="6.95" customHeight="1">
      <c r="A106" s="36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1"/>
      <c r="M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algorithmName="SHA-512" hashValue="Ic7/qrUgH9G48Y+kIJ5deygmYCG9KSu/aBRhvljLMfLO9DAvLwYIMTA8lmJvjdPmncbdff7Qh+DyglRTZUTclg==" saltValue="yIMPe3Cqh9+nSsatvraRnYg7GQ1mrpKWSuYi0DBgng64W9/ayLHFlNHCaZ9MsiU9G5vU8Vp5/Wb9LYvjPObuPA==" spinCount="100000" sheet="1" objects="1" scenarios="1" formatColumns="0" formatRows="0" autoFilter="0"/>
  <autoFilter ref="C87:K105" xr:uid="{00000000-0009-0000-0000-00000E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2:BM14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127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1138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1139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1140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ROUND(J91,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ROUND((SUM(BE91:BE139)),  2)</f>
        <v>0</v>
      </c>
      <c r="G35" s="36"/>
      <c r="H35" s="36"/>
      <c r="I35" s="127">
        <v>0.21</v>
      </c>
      <c r="J35" s="126">
        <f>ROUND(((SUM(BE91:BE139))*I35),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ROUND((SUM(BF91:BF139)),  2)</f>
        <v>0</v>
      </c>
      <c r="G36" s="36"/>
      <c r="H36" s="36"/>
      <c r="I36" s="127">
        <v>0.15</v>
      </c>
      <c r="J36" s="126">
        <f>ROUND(((SUM(BF91:BF139))*I36),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ROUND((SUM(BG91:BG139)),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ROUND((SUM(BH91:BH139)),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ROUND((SUM(BI91:BI139)),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1138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26.1 - URS - Oprava osvětlení zast. Hanušovice zast.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Hanušovice zast.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182</v>
      </c>
      <c r="E64" s="146"/>
      <c r="F64" s="146"/>
      <c r="G64" s="146"/>
      <c r="H64" s="146"/>
      <c r="I64" s="146"/>
      <c r="J64" s="147">
        <f>J92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183</v>
      </c>
      <c r="E65" s="151"/>
      <c r="F65" s="151"/>
      <c r="G65" s="151"/>
      <c r="H65" s="151"/>
      <c r="I65" s="151"/>
      <c r="J65" s="152">
        <f>J93</f>
        <v>0</v>
      </c>
      <c r="K65" s="99"/>
      <c r="L65" s="153"/>
    </row>
    <row r="66" spans="1:31" s="9" customFormat="1" ht="24.95" customHeight="1">
      <c r="B66" s="143"/>
      <c r="C66" s="144"/>
      <c r="D66" s="145" t="s">
        <v>185</v>
      </c>
      <c r="E66" s="146"/>
      <c r="F66" s="146"/>
      <c r="G66" s="146"/>
      <c r="H66" s="146"/>
      <c r="I66" s="146"/>
      <c r="J66" s="147">
        <f>J112</f>
        <v>0</v>
      </c>
      <c r="K66" s="144"/>
      <c r="L66" s="148"/>
    </row>
    <row r="67" spans="1:31" s="10" customFormat="1" ht="19.899999999999999" customHeight="1">
      <c r="B67" s="149"/>
      <c r="C67" s="99"/>
      <c r="D67" s="150" t="s">
        <v>186</v>
      </c>
      <c r="E67" s="151"/>
      <c r="F67" s="151"/>
      <c r="G67" s="151"/>
      <c r="H67" s="151"/>
      <c r="I67" s="151"/>
      <c r="J67" s="152">
        <f>J113</f>
        <v>0</v>
      </c>
      <c r="K67" s="99"/>
      <c r="L67" s="153"/>
    </row>
    <row r="68" spans="1:31" s="10" customFormat="1" ht="19.899999999999999" customHeight="1">
      <c r="B68" s="149"/>
      <c r="C68" s="99"/>
      <c r="D68" s="150" t="s">
        <v>187</v>
      </c>
      <c r="E68" s="151"/>
      <c r="F68" s="151"/>
      <c r="G68" s="151"/>
      <c r="H68" s="151"/>
      <c r="I68" s="151"/>
      <c r="J68" s="152">
        <f>J117</f>
        <v>0</v>
      </c>
      <c r="K68" s="99"/>
      <c r="L68" s="153"/>
    </row>
    <row r="69" spans="1:31" s="9" customFormat="1" ht="24.95" customHeight="1">
      <c r="B69" s="143"/>
      <c r="C69" s="144"/>
      <c r="D69" s="145" t="s">
        <v>188</v>
      </c>
      <c r="E69" s="146"/>
      <c r="F69" s="146"/>
      <c r="G69" s="146"/>
      <c r="H69" s="146"/>
      <c r="I69" s="146"/>
      <c r="J69" s="147">
        <f>J127</f>
        <v>0</v>
      </c>
      <c r="K69" s="144"/>
      <c r="L69" s="148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189</v>
      </c>
      <c r="D76" s="38"/>
      <c r="E76" s="38"/>
      <c r="F76" s="38"/>
      <c r="G76" s="38"/>
      <c r="H76" s="38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414" t="str">
        <f>E7</f>
        <v>Oprava osvětlení zast. na trati Litovel předměstí - Kostelec na Hané</v>
      </c>
      <c r="F79" s="415"/>
      <c r="G79" s="415"/>
      <c r="H79" s="415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171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414" t="s">
        <v>1138</v>
      </c>
      <c r="F81" s="416"/>
      <c r="G81" s="416"/>
      <c r="H81" s="416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173</v>
      </c>
      <c r="D82" s="38"/>
      <c r="E82" s="38"/>
      <c r="F82" s="38"/>
      <c r="G82" s="38"/>
      <c r="H82" s="38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70" t="str">
        <f>E11</f>
        <v>26.1 - URS - Oprava osvětlení zast. Hanušovice zast.</v>
      </c>
      <c r="F83" s="416"/>
      <c r="G83" s="416"/>
      <c r="H83" s="416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>Hanušovice zast.</v>
      </c>
      <c r="G85" s="38"/>
      <c r="H85" s="38"/>
      <c r="I85" s="31" t="s">
        <v>23</v>
      </c>
      <c r="J85" s="61">
        <f>IF(J14="","",J14)</f>
        <v>0</v>
      </c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24</v>
      </c>
      <c r="D87" s="38"/>
      <c r="E87" s="38"/>
      <c r="F87" s="29" t="str">
        <f>E17</f>
        <v>Správa železnic</v>
      </c>
      <c r="G87" s="38"/>
      <c r="H87" s="38"/>
      <c r="I87" s="31" t="s">
        <v>29</v>
      </c>
      <c r="J87" s="34" t="str">
        <f>E23</f>
        <v xml:space="preserve"> </v>
      </c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27</v>
      </c>
      <c r="D88" s="38"/>
      <c r="E88" s="38"/>
      <c r="F88" s="29" t="str">
        <f>IF(E20="","",E20)</f>
        <v>Vyplň údaj</v>
      </c>
      <c r="G88" s="38"/>
      <c r="H88" s="38"/>
      <c r="I88" s="31" t="s">
        <v>31</v>
      </c>
      <c r="J88" s="34" t="str">
        <f>E26</f>
        <v>Tomáš Voldán</v>
      </c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4"/>
      <c r="B90" s="155"/>
      <c r="C90" s="156" t="s">
        <v>190</v>
      </c>
      <c r="D90" s="157" t="s">
        <v>53</v>
      </c>
      <c r="E90" s="157" t="s">
        <v>49</v>
      </c>
      <c r="F90" s="157" t="s">
        <v>50</v>
      </c>
      <c r="G90" s="157" t="s">
        <v>191</v>
      </c>
      <c r="H90" s="157" t="s">
        <v>192</v>
      </c>
      <c r="I90" s="157" t="s">
        <v>193</v>
      </c>
      <c r="J90" s="157" t="s">
        <v>180</v>
      </c>
      <c r="K90" s="158" t="s">
        <v>194</v>
      </c>
      <c r="L90" s="159"/>
      <c r="M90" s="70" t="s">
        <v>19</v>
      </c>
      <c r="N90" s="71" t="s">
        <v>38</v>
      </c>
      <c r="O90" s="71" t="s">
        <v>195</v>
      </c>
      <c r="P90" s="71" t="s">
        <v>196</v>
      </c>
      <c r="Q90" s="71" t="s">
        <v>197</v>
      </c>
      <c r="R90" s="71" t="s">
        <v>198</v>
      </c>
      <c r="S90" s="71" t="s">
        <v>199</v>
      </c>
      <c r="T90" s="72" t="s">
        <v>200</v>
      </c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</row>
    <row r="91" spans="1:65" s="2" customFormat="1" ht="22.9" customHeight="1">
      <c r="A91" s="36"/>
      <c r="B91" s="37"/>
      <c r="C91" s="77" t="s">
        <v>201</v>
      </c>
      <c r="D91" s="38"/>
      <c r="E91" s="38"/>
      <c r="F91" s="38"/>
      <c r="G91" s="38"/>
      <c r="H91" s="38"/>
      <c r="I91" s="38"/>
      <c r="J91" s="160">
        <f>BK91</f>
        <v>0</v>
      </c>
      <c r="K91" s="38"/>
      <c r="L91" s="41"/>
      <c r="M91" s="73"/>
      <c r="N91" s="161"/>
      <c r="O91" s="74"/>
      <c r="P91" s="162">
        <f>P92+P112+P127</f>
        <v>0</v>
      </c>
      <c r="Q91" s="74"/>
      <c r="R91" s="162">
        <f>R92+R112+R127</f>
        <v>4.9956744000000004</v>
      </c>
      <c r="S91" s="74"/>
      <c r="T91" s="163">
        <f>T92+T112+T127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67</v>
      </c>
      <c r="AU91" s="19" t="s">
        <v>181</v>
      </c>
      <c r="BK91" s="164">
        <f>BK92+BK112+BK127</f>
        <v>0</v>
      </c>
    </row>
    <row r="92" spans="1:65" s="12" customFormat="1" ht="25.9" customHeight="1">
      <c r="B92" s="165"/>
      <c r="C92" s="166"/>
      <c r="D92" s="167" t="s">
        <v>67</v>
      </c>
      <c r="E92" s="168" t="s">
        <v>202</v>
      </c>
      <c r="F92" s="168" t="s">
        <v>203</v>
      </c>
      <c r="G92" s="166"/>
      <c r="H92" s="166"/>
      <c r="I92" s="169"/>
      <c r="J92" s="170">
        <f>BK92</f>
        <v>0</v>
      </c>
      <c r="K92" s="166"/>
      <c r="L92" s="171"/>
      <c r="M92" s="172"/>
      <c r="N92" s="173"/>
      <c r="O92" s="173"/>
      <c r="P92" s="174">
        <f>P93</f>
        <v>0</v>
      </c>
      <c r="Q92" s="173"/>
      <c r="R92" s="174">
        <f>R93</f>
        <v>4.9647744000000005</v>
      </c>
      <c r="S92" s="173"/>
      <c r="T92" s="175">
        <f>T93</f>
        <v>0</v>
      </c>
      <c r="AR92" s="176" t="s">
        <v>75</v>
      </c>
      <c r="AT92" s="177" t="s">
        <v>67</v>
      </c>
      <c r="AU92" s="177" t="s">
        <v>68</v>
      </c>
      <c r="AY92" s="176" t="s">
        <v>204</v>
      </c>
      <c r="BK92" s="178">
        <f>BK93</f>
        <v>0</v>
      </c>
    </row>
    <row r="93" spans="1:65" s="12" customFormat="1" ht="22.9" customHeight="1">
      <c r="B93" s="165"/>
      <c r="C93" s="166"/>
      <c r="D93" s="167" t="s">
        <v>67</v>
      </c>
      <c r="E93" s="179" t="s">
        <v>80</v>
      </c>
      <c r="F93" s="179" t="s">
        <v>205</v>
      </c>
      <c r="G93" s="166"/>
      <c r="H93" s="166"/>
      <c r="I93" s="169"/>
      <c r="J93" s="180">
        <f>BK93</f>
        <v>0</v>
      </c>
      <c r="K93" s="166"/>
      <c r="L93" s="171"/>
      <c r="M93" s="172"/>
      <c r="N93" s="173"/>
      <c r="O93" s="173"/>
      <c r="P93" s="174">
        <f>SUM(P94:P111)</f>
        <v>0</v>
      </c>
      <c r="Q93" s="173"/>
      <c r="R93" s="174">
        <f>SUM(R94:R111)</f>
        <v>4.9647744000000005</v>
      </c>
      <c r="S93" s="173"/>
      <c r="T93" s="175">
        <f>SUM(T94:T111)</f>
        <v>0</v>
      </c>
      <c r="AR93" s="176" t="s">
        <v>75</v>
      </c>
      <c r="AT93" s="177" t="s">
        <v>67</v>
      </c>
      <c r="AU93" s="177" t="s">
        <v>75</v>
      </c>
      <c r="AY93" s="176" t="s">
        <v>204</v>
      </c>
      <c r="BK93" s="178">
        <f>SUM(BK94:BK111)</f>
        <v>0</v>
      </c>
    </row>
    <row r="94" spans="1:65" s="2" customFormat="1" ht="21.75" customHeight="1">
      <c r="A94" s="36"/>
      <c r="B94" s="37"/>
      <c r="C94" s="181" t="s">
        <v>223</v>
      </c>
      <c r="D94" s="181" t="s">
        <v>207</v>
      </c>
      <c r="E94" s="182" t="s">
        <v>224</v>
      </c>
      <c r="F94" s="183" t="s">
        <v>225</v>
      </c>
      <c r="G94" s="184" t="s">
        <v>210</v>
      </c>
      <c r="H94" s="185">
        <v>1.92</v>
      </c>
      <c r="I94" s="186"/>
      <c r="J94" s="187">
        <f>ROUND(I94*H94,2)</f>
        <v>0</v>
      </c>
      <c r="K94" s="183" t="s">
        <v>211</v>
      </c>
      <c r="L94" s="41"/>
      <c r="M94" s="188" t="s">
        <v>19</v>
      </c>
      <c r="N94" s="189" t="s">
        <v>39</v>
      </c>
      <c r="O94" s="66"/>
      <c r="P94" s="190">
        <f>O94*H94</f>
        <v>0</v>
      </c>
      <c r="Q94" s="190">
        <v>2.3010199999999998</v>
      </c>
      <c r="R94" s="190">
        <f>Q94*H94</f>
        <v>4.4179583999999998</v>
      </c>
      <c r="S94" s="190">
        <v>0</v>
      </c>
      <c r="T94" s="191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2" t="s">
        <v>206</v>
      </c>
      <c r="AT94" s="192" t="s">
        <v>207</v>
      </c>
      <c r="AU94" s="192" t="s">
        <v>80</v>
      </c>
      <c r="AY94" s="19" t="s">
        <v>204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9" t="s">
        <v>75</v>
      </c>
      <c r="BK94" s="193">
        <f>ROUND(I94*H94,2)</f>
        <v>0</v>
      </c>
      <c r="BL94" s="19" t="s">
        <v>206</v>
      </c>
      <c r="BM94" s="192" t="s">
        <v>1141</v>
      </c>
    </row>
    <row r="95" spans="1:65" s="2" customFormat="1" ht="11.25">
      <c r="A95" s="36"/>
      <c r="B95" s="37"/>
      <c r="C95" s="38"/>
      <c r="D95" s="194" t="s">
        <v>213</v>
      </c>
      <c r="E95" s="38"/>
      <c r="F95" s="195" t="s">
        <v>227</v>
      </c>
      <c r="G95" s="38"/>
      <c r="H95" s="38"/>
      <c r="I95" s="196"/>
      <c r="J95" s="38"/>
      <c r="K95" s="38"/>
      <c r="L95" s="41"/>
      <c r="M95" s="197"/>
      <c r="N95" s="198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213</v>
      </c>
      <c r="AU95" s="19" t="s">
        <v>80</v>
      </c>
    </row>
    <row r="96" spans="1:65" s="13" customFormat="1" ht="11.25">
      <c r="B96" s="199"/>
      <c r="C96" s="200"/>
      <c r="D96" s="201" t="s">
        <v>215</v>
      </c>
      <c r="E96" s="202" t="s">
        <v>19</v>
      </c>
      <c r="F96" s="203" t="s">
        <v>1142</v>
      </c>
      <c r="G96" s="200"/>
      <c r="H96" s="204">
        <v>1.92</v>
      </c>
      <c r="I96" s="205"/>
      <c r="J96" s="200"/>
      <c r="K96" s="200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215</v>
      </c>
      <c r="AU96" s="210" t="s">
        <v>80</v>
      </c>
      <c r="AV96" s="13" t="s">
        <v>80</v>
      </c>
      <c r="AW96" s="13" t="s">
        <v>30</v>
      </c>
      <c r="AX96" s="13" t="s">
        <v>68</v>
      </c>
      <c r="AY96" s="210" t="s">
        <v>204</v>
      </c>
    </row>
    <row r="97" spans="1:65" s="14" customFormat="1" ht="11.25">
      <c r="B97" s="211"/>
      <c r="C97" s="212"/>
      <c r="D97" s="201" t="s">
        <v>215</v>
      </c>
      <c r="E97" s="213" t="s">
        <v>19</v>
      </c>
      <c r="F97" s="214" t="s">
        <v>217</v>
      </c>
      <c r="G97" s="212"/>
      <c r="H97" s="215">
        <v>1.92</v>
      </c>
      <c r="I97" s="216"/>
      <c r="J97" s="212"/>
      <c r="K97" s="212"/>
      <c r="L97" s="217"/>
      <c r="M97" s="218"/>
      <c r="N97" s="219"/>
      <c r="O97" s="219"/>
      <c r="P97" s="219"/>
      <c r="Q97" s="219"/>
      <c r="R97" s="219"/>
      <c r="S97" s="219"/>
      <c r="T97" s="220"/>
      <c r="AT97" s="221" t="s">
        <v>215</v>
      </c>
      <c r="AU97" s="221" t="s">
        <v>80</v>
      </c>
      <c r="AV97" s="14" t="s">
        <v>206</v>
      </c>
      <c r="AW97" s="14" t="s">
        <v>30</v>
      </c>
      <c r="AX97" s="14" t="s">
        <v>75</v>
      </c>
      <c r="AY97" s="221" t="s">
        <v>204</v>
      </c>
    </row>
    <row r="98" spans="1:65" s="2" customFormat="1" ht="21.75" customHeight="1">
      <c r="A98" s="36"/>
      <c r="B98" s="37"/>
      <c r="C98" s="181" t="s">
        <v>206</v>
      </c>
      <c r="D98" s="181" t="s">
        <v>207</v>
      </c>
      <c r="E98" s="182" t="s">
        <v>208</v>
      </c>
      <c r="F98" s="183" t="s">
        <v>209</v>
      </c>
      <c r="G98" s="184" t="s">
        <v>210</v>
      </c>
      <c r="H98" s="185">
        <v>0.128</v>
      </c>
      <c r="I98" s="186"/>
      <c r="J98" s="187">
        <f>ROUND(I98*H98,2)</f>
        <v>0</v>
      </c>
      <c r="K98" s="183" t="s">
        <v>211</v>
      </c>
      <c r="L98" s="41"/>
      <c r="M98" s="188" t="s">
        <v>19</v>
      </c>
      <c r="N98" s="189" t="s">
        <v>39</v>
      </c>
      <c r="O98" s="66"/>
      <c r="P98" s="190">
        <f>O98*H98</f>
        <v>0</v>
      </c>
      <c r="Q98" s="190">
        <v>2.16</v>
      </c>
      <c r="R98" s="190">
        <f>Q98*H98</f>
        <v>0.27648</v>
      </c>
      <c r="S98" s="190">
        <v>0</v>
      </c>
      <c r="T98" s="191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2" t="s">
        <v>206</v>
      </c>
      <c r="AT98" s="192" t="s">
        <v>207</v>
      </c>
      <c r="AU98" s="192" t="s">
        <v>80</v>
      </c>
      <c r="AY98" s="19" t="s">
        <v>204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9" t="s">
        <v>75</v>
      </c>
      <c r="BK98" s="193">
        <f>ROUND(I98*H98,2)</f>
        <v>0</v>
      </c>
      <c r="BL98" s="19" t="s">
        <v>206</v>
      </c>
      <c r="BM98" s="192" t="s">
        <v>1143</v>
      </c>
    </row>
    <row r="99" spans="1:65" s="2" customFormat="1" ht="11.25">
      <c r="A99" s="36"/>
      <c r="B99" s="37"/>
      <c r="C99" s="38"/>
      <c r="D99" s="194" t="s">
        <v>213</v>
      </c>
      <c r="E99" s="38"/>
      <c r="F99" s="195" t="s">
        <v>214</v>
      </c>
      <c r="G99" s="38"/>
      <c r="H99" s="38"/>
      <c r="I99" s="196"/>
      <c r="J99" s="38"/>
      <c r="K99" s="38"/>
      <c r="L99" s="41"/>
      <c r="M99" s="197"/>
      <c r="N99" s="198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213</v>
      </c>
      <c r="AU99" s="19" t="s">
        <v>80</v>
      </c>
    </row>
    <row r="100" spans="1:65" s="13" customFormat="1" ht="11.25">
      <c r="B100" s="199"/>
      <c r="C100" s="200"/>
      <c r="D100" s="201" t="s">
        <v>215</v>
      </c>
      <c r="E100" s="202" t="s">
        <v>19</v>
      </c>
      <c r="F100" s="203" t="s">
        <v>1144</v>
      </c>
      <c r="G100" s="200"/>
      <c r="H100" s="204">
        <v>0.128</v>
      </c>
      <c r="I100" s="205"/>
      <c r="J100" s="200"/>
      <c r="K100" s="200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215</v>
      </c>
      <c r="AU100" s="210" t="s">
        <v>80</v>
      </c>
      <c r="AV100" s="13" t="s">
        <v>80</v>
      </c>
      <c r="AW100" s="13" t="s">
        <v>30</v>
      </c>
      <c r="AX100" s="13" t="s">
        <v>68</v>
      </c>
      <c r="AY100" s="210" t="s">
        <v>204</v>
      </c>
    </row>
    <row r="101" spans="1:65" s="14" customFormat="1" ht="11.25">
      <c r="B101" s="211"/>
      <c r="C101" s="212"/>
      <c r="D101" s="201" t="s">
        <v>215</v>
      </c>
      <c r="E101" s="213" t="s">
        <v>19</v>
      </c>
      <c r="F101" s="214" t="s">
        <v>217</v>
      </c>
      <c r="G101" s="212"/>
      <c r="H101" s="215">
        <v>0.128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AT101" s="221" t="s">
        <v>215</v>
      </c>
      <c r="AU101" s="221" t="s">
        <v>80</v>
      </c>
      <c r="AV101" s="14" t="s">
        <v>206</v>
      </c>
      <c r="AW101" s="14" t="s">
        <v>30</v>
      </c>
      <c r="AX101" s="14" t="s">
        <v>75</v>
      </c>
      <c r="AY101" s="221" t="s">
        <v>204</v>
      </c>
    </row>
    <row r="102" spans="1:65" s="2" customFormat="1" ht="21.75" customHeight="1">
      <c r="A102" s="36"/>
      <c r="B102" s="37"/>
      <c r="C102" s="181" t="s">
        <v>218</v>
      </c>
      <c r="D102" s="181" t="s">
        <v>207</v>
      </c>
      <c r="E102" s="182" t="s">
        <v>219</v>
      </c>
      <c r="F102" s="183" t="s">
        <v>220</v>
      </c>
      <c r="G102" s="184" t="s">
        <v>210</v>
      </c>
      <c r="H102" s="185">
        <v>0.128</v>
      </c>
      <c r="I102" s="186"/>
      <c r="J102" s="187">
        <f>ROUND(I102*H102,2)</f>
        <v>0</v>
      </c>
      <c r="K102" s="183" t="s">
        <v>211</v>
      </c>
      <c r="L102" s="41"/>
      <c r="M102" s="188" t="s">
        <v>19</v>
      </c>
      <c r="N102" s="189" t="s">
        <v>39</v>
      </c>
      <c r="O102" s="66"/>
      <c r="P102" s="190">
        <f>O102*H102</f>
        <v>0</v>
      </c>
      <c r="Q102" s="190">
        <v>1.98</v>
      </c>
      <c r="R102" s="190">
        <f>Q102*H102</f>
        <v>0.25344</v>
      </c>
      <c r="S102" s="190">
        <v>0</v>
      </c>
      <c r="T102" s="191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2" t="s">
        <v>206</v>
      </c>
      <c r="AT102" s="192" t="s">
        <v>207</v>
      </c>
      <c r="AU102" s="192" t="s">
        <v>80</v>
      </c>
      <c r="AY102" s="19" t="s">
        <v>204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9" t="s">
        <v>75</v>
      </c>
      <c r="BK102" s="193">
        <f>ROUND(I102*H102,2)</f>
        <v>0</v>
      </c>
      <c r="BL102" s="19" t="s">
        <v>206</v>
      </c>
      <c r="BM102" s="192" t="s">
        <v>1145</v>
      </c>
    </row>
    <row r="103" spans="1:65" s="2" customFormat="1" ht="11.25">
      <c r="A103" s="36"/>
      <c r="B103" s="37"/>
      <c r="C103" s="38"/>
      <c r="D103" s="194" t="s">
        <v>213</v>
      </c>
      <c r="E103" s="38"/>
      <c r="F103" s="195" t="s">
        <v>222</v>
      </c>
      <c r="G103" s="38"/>
      <c r="H103" s="38"/>
      <c r="I103" s="196"/>
      <c r="J103" s="38"/>
      <c r="K103" s="38"/>
      <c r="L103" s="41"/>
      <c r="M103" s="197"/>
      <c r="N103" s="198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213</v>
      </c>
      <c r="AU103" s="19" t="s">
        <v>80</v>
      </c>
    </row>
    <row r="104" spans="1:65" s="13" customFormat="1" ht="11.25">
      <c r="B104" s="199"/>
      <c r="C104" s="200"/>
      <c r="D104" s="201" t="s">
        <v>215</v>
      </c>
      <c r="E104" s="202" t="s">
        <v>19</v>
      </c>
      <c r="F104" s="203" t="s">
        <v>1144</v>
      </c>
      <c r="G104" s="200"/>
      <c r="H104" s="204">
        <v>0.128</v>
      </c>
      <c r="I104" s="205"/>
      <c r="J104" s="200"/>
      <c r="K104" s="200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215</v>
      </c>
      <c r="AU104" s="210" t="s">
        <v>80</v>
      </c>
      <c r="AV104" s="13" t="s">
        <v>80</v>
      </c>
      <c r="AW104" s="13" t="s">
        <v>30</v>
      </c>
      <c r="AX104" s="13" t="s">
        <v>68</v>
      </c>
      <c r="AY104" s="210" t="s">
        <v>204</v>
      </c>
    </row>
    <row r="105" spans="1:65" s="14" customFormat="1" ht="11.25">
      <c r="B105" s="211"/>
      <c r="C105" s="212"/>
      <c r="D105" s="201" t="s">
        <v>215</v>
      </c>
      <c r="E105" s="213" t="s">
        <v>19</v>
      </c>
      <c r="F105" s="214" t="s">
        <v>217</v>
      </c>
      <c r="G105" s="212"/>
      <c r="H105" s="215">
        <v>0.128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215</v>
      </c>
      <c r="AU105" s="221" t="s">
        <v>80</v>
      </c>
      <c r="AV105" s="14" t="s">
        <v>206</v>
      </c>
      <c r="AW105" s="14" t="s">
        <v>30</v>
      </c>
      <c r="AX105" s="14" t="s">
        <v>75</v>
      </c>
      <c r="AY105" s="221" t="s">
        <v>204</v>
      </c>
    </row>
    <row r="106" spans="1:65" s="2" customFormat="1" ht="16.5" customHeight="1">
      <c r="A106" s="36"/>
      <c r="B106" s="37"/>
      <c r="C106" s="181" t="s">
        <v>229</v>
      </c>
      <c r="D106" s="181" t="s">
        <v>207</v>
      </c>
      <c r="E106" s="182" t="s">
        <v>230</v>
      </c>
      <c r="F106" s="183" t="s">
        <v>231</v>
      </c>
      <c r="G106" s="184" t="s">
        <v>232</v>
      </c>
      <c r="H106" s="185">
        <v>6.4</v>
      </c>
      <c r="I106" s="186"/>
      <c r="J106" s="187">
        <f>ROUND(I106*H106,2)</f>
        <v>0</v>
      </c>
      <c r="K106" s="183" t="s">
        <v>211</v>
      </c>
      <c r="L106" s="41"/>
      <c r="M106" s="188" t="s">
        <v>19</v>
      </c>
      <c r="N106" s="189" t="s">
        <v>39</v>
      </c>
      <c r="O106" s="66"/>
      <c r="P106" s="190">
        <f>O106*H106</f>
        <v>0</v>
      </c>
      <c r="Q106" s="190">
        <v>2.64E-3</v>
      </c>
      <c r="R106" s="190">
        <f>Q106*H106</f>
        <v>1.6896000000000001E-2</v>
      </c>
      <c r="S106" s="190">
        <v>0</v>
      </c>
      <c r="T106" s="191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2" t="s">
        <v>206</v>
      </c>
      <c r="AT106" s="192" t="s">
        <v>207</v>
      </c>
      <c r="AU106" s="192" t="s">
        <v>80</v>
      </c>
      <c r="AY106" s="19" t="s">
        <v>204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9" t="s">
        <v>75</v>
      </c>
      <c r="BK106" s="193">
        <f>ROUND(I106*H106,2)</f>
        <v>0</v>
      </c>
      <c r="BL106" s="19" t="s">
        <v>206</v>
      </c>
      <c r="BM106" s="192" t="s">
        <v>1146</v>
      </c>
    </row>
    <row r="107" spans="1:65" s="2" customFormat="1" ht="11.25">
      <c r="A107" s="36"/>
      <c r="B107" s="37"/>
      <c r="C107" s="38"/>
      <c r="D107" s="194" t="s">
        <v>213</v>
      </c>
      <c r="E107" s="38"/>
      <c r="F107" s="195" t="s">
        <v>234</v>
      </c>
      <c r="G107" s="38"/>
      <c r="H107" s="38"/>
      <c r="I107" s="196"/>
      <c r="J107" s="38"/>
      <c r="K107" s="38"/>
      <c r="L107" s="41"/>
      <c r="M107" s="197"/>
      <c r="N107" s="198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213</v>
      </c>
      <c r="AU107" s="19" t="s">
        <v>80</v>
      </c>
    </row>
    <row r="108" spans="1:65" s="13" customFormat="1" ht="11.25">
      <c r="B108" s="199"/>
      <c r="C108" s="200"/>
      <c r="D108" s="201" t="s">
        <v>215</v>
      </c>
      <c r="E108" s="202" t="s">
        <v>19</v>
      </c>
      <c r="F108" s="203" t="s">
        <v>1147</v>
      </c>
      <c r="G108" s="200"/>
      <c r="H108" s="204">
        <v>6.4</v>
      </c>
      <c r="I108" s="205"/>
      <c r="J108" s="200"/>
      <c r="K108" s="200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215</v>
      </c>
      <c r="AU108" s="210" t="s">
        <v>80</v>
      </c>
      <c r="AV108" s="13" t="s">
        <v>80</v>
      </c>
      <c r="AW108" s="13" t="s">
        <v>30</v>
      </c>
      <c r="AX108" s="13" t="s">
        <v>68</v>
      </c>
      <c r="AY108" s="210" t="s">
        <v>204</v>
      </c>
    </row>
    <row r="109" spans="1:65" s="14" customFormat="1" ht="11.25">
      <c r="B109" s="211"/>
      <c r="C109" s="212"/>
      <c r="D109" s="201" t="s">
        <v>215</v>
      </c>
      <c r="E109" s="213" t="s">
        <v>19</v>
      </c>
      <c r="F109" s="214" t="s">
        <v>217</v>
      </c>
      <c r="G109" s="212"/>
      <c r="H109" s="215">
        <v>6.4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215</v>
      </c>
      <c r="AU109" s="221" t="s">
        <v>80</v>
      </c>
      <c r="AV109" s="14" t="s">
        <v>206</v>
      </c>
      <c r="AW109" s="14" t="s">
        <v>30</v>
      </c>
      <c r="AX109" s="14" t="s">
        <v>75</v>
      </c>
      <c r="AY109" s="221" t="s">
        <v>204</v>
      </c>
    </row>
    <row r="110" spans="1:65" s="2" customFormat="1" ht="16.5" customHeight="1">
      <c r="A110" s="36"/>
      <c r="B110" s="37"/>
      <c r="C110" s="181" t="s">
        <v>236</v>
      </c>
      <c r="D110" s="181" t="s">
        <v>207</v>
      </c>
      <c r="E110" s="182" t="s">
        <v>237</v>
      </c>
      <c r="F110" s="183" t="s">
        <v>238</v>
      </c>
      <c r="G110" s="184" t="s">
        <v>232</v>
      </c>
      <c r="H110" s="185">
        <v>9.6</v>
      </c>
      <c r="I110" s="186"/>
      <c r="J110" s="187">
        <f>ROUND(I110*H110,2)</f>
        <v>0</v>
      </c>
      <c r="K110" s="183" t="s">
        <v>211</v>
      </c>
      <c r="L110" s="41"/>
      <c r="M110" s="188" t="s">
        <v>19</v>
      </c>
      <c r="N110" s="189" t="s">
        <v>39</v>
      </c>
      <c r="O110" s="66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2" t="s">
        <v>206</v>
      </c>
      <c r="AT110" s="192" t="s">
        <v>207</v>
      </c>
      <c r="AU110" s="192" t="s">
        <v>80</v>
      </c>
      <c r="AY110" s="19" t="s">
        <v>204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9" t="s">
        <v>75</v>
      </c>
      <c r="BK110" s="193">
        <f>ROUND(I110*H110,2)</f>
        <v>0</v>
      </c>
      <c r="BL110" s="19" t="s">
        <v>206</v>
      </c>
      <c r="BM110" s="192" t="s">
        <v>1148</v>
      </c>
    </row>
    <row r="111" spans="1:65" s="2" customFormat="1" ht="11.25">
      <c r="A111" s="36"/>
      <c r="B111" s="37"/>
      <c r="C111" s="38"/>
      <c r="D111" s="194" t="s">
        <v>213</v>
      </c>
      <c r="E111" s="38"/>
      <c r="F111" s="195" t="s">
        <v>240</v>
      </c>
      <c r="G111" s="38"/>
      <c r="H111" s="38"/>
      <c r="I111" s="196"/>
      <c r="J111" s="38"/>
      <c r="K111" s="38"/>
      <c r="L111" s="41"/>
      <c r="M111" s="197"/>
      <c r="N111" s="198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213</v>
      </c>
      <c r="AU111" s="19" t="s">
        <v>80</v>
      </c>
    </row>
    <row r="112" spans="1:65" s="12" customFormat="1" ht="25.9" customHeight="1">
      <c r="B112" s="165"/>
      <c r="C112" s="166"/>
      <c r="D112" s="167" t="s">
        <v>67</v>
      </c>
      <c r="E112" s="168" t="s">
        <v>243</v>
      </c>
      <c r="F112" s="168" t="s">
        <v>244</v>
      </c>
      <c r="G112" s="166"/>
      <c r="H112" s="166"/>
      <c r="I112" s="169"/>
      <c r="J112" s="170">
        <f>BK112</f>
        <v>0</v>
      </c>
      <c r="K112" s="166"/>
      <c r="L112" s="171"/>
      <c r="M112" s="172"/>
      <c r="N112" s="173"/>
      <c r="O112" s="173"/>
      <c r="P112" s="174">
        <f>P113+P117</f>
        <v>0</v>
      </c>
      <c r="Q112" s="173"/>
      <c r="R112" s="174">
        <f>R113+R117</f>
        <v>3.0900000000000004E-2</v>
      </c>
      <c r="S112" s="173"/>
      <c r="T112" s="175">
        <f>T113+T117</f>
        <v>0</v>
      </c>
      <c r="AR112" s="176" t="s">
        <v>245</v>
      </c>
      <c r="AT112" s="177" t="s">
        <v>67</v>
      </c>
      <c r="AU112" s="177" t="s">
        <v>68</v>
      </c>
      <c r="AY112" s="176" t="s">
        <v>204</v>
      </c>
      <c r="BK112" s="178">
        <f>BK113+BK117</f>
        <v>0</v>
      </c>
    </row>
    <row r="113" spans="1:65" s="12" customFormat="1" ht="22.9" customHeight="1">
      <c r="B113" s="165"/>
      <c r="C113" s="166"/>
      <c r="D113" s="167" t="s">
        <v>67</v>
      </c>
      <c r="E113" s="179" t="s">
        <v>246</v>
      </c>
      <c r="F113" s="179" t="s">
        <v>247</v>
      </c>
      <c r="G113" s="166"/>
      <c r="H113" s="166"/>
      <c r="I113" s="169"/>
      <c r="J113" s="180">
        <f>BK113</f>
        <v>0</v>
      </c>
      <c r="K113" s="166"/>
      <c r="L113" s="171"/>
      <c r="M113" s="172"/>
      <c r="N113" s="173"/>
      <c r="O113" s="173"/>
      <c r="P113" s="174">
        <f>SUM(P114:P116)</f>
        <v>0</v>
      </c>
      <c r="Q113" s="173"/>
      <c r="R113" s="174">
        <f>SUM(R114:R116)</f>
        <v>1.11E-2</v>
      </c>
      <c r="S113" s="173"/>
      <c r="T113" s="175">
        <f>SUM(T114:T116)</f>
        <v>0</v>
      </c>
      <c r="AR113" s="176" t="s">
        <v>245</v>
      </c>
      <c r="AT113" s="177" t="s">
        <v>67</v>
      </c>
      <c r="AU113" s="177" t="s">
        <v>75</v>
      </c>
      <c r="AY113" s="176" t="s">
        <v>204</v>
      </c>
      <c r="BK113" s="178">
        <f>SUM(BK114:BK116)</f>
        <v>0</v>
      </c>
    </row>
    <row r="114" spans="1:65" s="2" customFormat="1" ht="16.5" customHeight="1">
      <c r="A114" s="36"/>
      <c r="B114" s="37"/>
      <c r="C114" s="181" t="s">
        <v>457</v>
      </c>
      <c r="D114" s="181" t="s">
        <v>207</v>
      </c>
      <c r="E114" s="182" t="s">
        <v>249</v>
      </c>
      <c r="F114" s="183" t="s">
        <v>250</v>
      </c>
      <c r="G114" s="184" t="s">
        <v>251</v>
      </c>
      <c r="H114" s="185">
        <v>3</v>
      </c>
      <c r="I114" s="186"/>
      <c r="J114" s="187">
        <f>ROUND(I114*H114,2)</f>
        <v>0</v>
      </c>
      <c r="K114" s="183" t="s">
        <v>211</v>
      </c>
      <c r="L114" s="41"/>
      <c r="M114" s="188" t="s">
        <v>19</v>
      </c>
      <c r="N114" s="189" t="s">
        <v>39</v>
      </c>
      <c r="O114" s="66"/>
      <c r="P114" s="190">
        <f>O114*H114</f>
        <v>0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2" t="s">
        <v>252</v>
      </c>
      <c r="AT114" s="192" t="s">
        <v>207</v>
      </c>
      <c r="AU114" s="192" t="s">
        <v>80</v>
      </c>
      <c r="AY114" s="19" t="s">
        <v>204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9" t="s">
        <v>75</v>
      </c>
      <c r="BK114" s="193">
        <f>ROUND(I114*H114,2)</f>
        <v>0</v>
      </c>
      <c r="BL114" s="19" t="s">
        <v>252</v>
      </c>
      <c r="BM114" s="192" t="s">
        <v>1149</v>
      </c>
    </row>
    <row r="115" spans="1:65" s="2" customFormat="1" ht="11.25">
      <c r="A115" s="36"/>
      <c r="B115" s="37"/>
      <c r="C115" s="38"/>
      <c r="D115" s="194" t="s">
        <v>213</v>
      </c>
      <c r="E115" s="38"/>
      <c r="F115" s="195" t="s">
        <v>254</v>
      </c>
      <c r="G115" s="38"/>
      <c r="H115" s="38"/>
      <c r="I115" s="196"/>
      <c r="J115" s="38"/>
      <c r="K115" s="38"/>
      <c r="L115" s="41"/>
      <c r="M115" s="197"/>
      <c r="N115" s="198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213</v>
      </c>
      <c r="AU115" s="19" t="s">
        <v>80</v>
      </c>
    </row>
    <row r="116" spans="1:65" s="2" customFormat="1" ht="16.5" customHeight="1">
      <c r="A116" s="36"/>
      <c r="B116" s="37"/>
      <c r="C116" s="222" t="s">
        <v>306</v>
      </c>
      <c r="D116" s="222" t="s">
        <v>243</v>
      </c>
      <c r="E116" s="223" t="s">
        <v>256</v>
      </c>
      <c r="F116" s="224" t="s">
        <v>257</v>
      </c>
      <c r="G116" s="225" t="s">
        <v>251</v>
      </c>
      <c r="H116" s="226">
        <v>3</v>
      </c>
      <c r="I116" s="227"/>
      <c r="J116" s="228">
        <f>ROUND(I116*H116,2)</f>
        <v>0</v>
      </c>
      <c r="K116" s="224" t="s">
        <v>211</v>
      </c>
      <c r="L116" s="229"/>
      <c r="M116" s="230" t="s">
        <v>19</v>
      </c>
      <c r="N116" s="231" t="s">
        <v>39</v>
      </c>
      <c r="O116" s="66"/>
      <c r="P116" s="190">
        <f>O116*H116</f>
        <v>0</v>
      </c>
      <c r="Q116" s="190">
        <v>3.7000000000000002E-3</v>
      </c>
      <c r="R116" s="190">
        <f>Q116*H116</f>
        <v>1.11E-2</v>
      </c>
      <c r="S116" s="190">
        <v>0</v>
      </c>
      <c r="T116" s="191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258</v>
      </c>
      <c r="AT116" s="192" t="s">
        <v>243</v>
      </c>
      <c r="AU116" s="192" t="s">
        <v>80</v>
      </c>
      <c r="AY116" s="19" t="s">
        <v>204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9" t="s">
        <v>75</v>
      </c>
      <c r="BK116" s="193">
        <f>ROUND(I116*H116,2)</f>
        <v>0</v>
      </c>
      <c r="BL116" s="19" t="s">
        <v>252</v>
      </c>
      <c r="BM116" s="192" t="s">
        <v>1150</v>
      </c>
    </row>
    <row r="117" spans="1:65" s="12" customFormat="1" ht="22.9" customHeight="1">
      <c r="B117" s="165"/>
      <c r="C117" s="166"/>
      <c r="D117" s="167" t="s">
        <v>67</v>
      </c>
      <c r="E117" s="179" t="s">
        <v>260</v>
      </c>
      <c r="F117" s="179" t="s">
        <v>261</v>
      </c>
      <c r="G117" s="166"/>
      <c r="H117" s="166"/>
      <c r="I117" s="169"/>
      <c r="J117" s="180">
        <f>BK117</f>
        <v>0</v>
      </c>
      <c r="K117" s="166"/>
      <c r="L117" s="171"/>
      <c r="M117" s="172"/>
      <c r="N117" s="173"/>
      <c r="O117" s="173"/>
      <c r="P117" s="174">
        <f>SUM(P118:P126)</f>
        <v>0</v>
      </c>
      <c r="Q117" s="173"/>
      <c r="R117" s="174">
        <f>SUM(R118:R126)</f>
        <v>1.9800000000000002E-2</v>
      </c>
      <c r="S117" s="173"/>
      <c r="T117" s="175">
        <f>SUM(T118:T126)</f>
        <v>0</v>
      </c>
      <c r="AR117" s="176" t="s">
        <v>245</v>
      </c>
      <c r="AT117" s="177" t="s">
        <v>67</v>
      </c>
      <c r="AU117" s="177" t="s">
        <v>75</v>
      </c>
      <c r="AY117" s="176" t="s">
        <v>204</v>
      </c>
      <c r="BK117" s="178">
        <f>SUM(BK118:BK126)</f>
        <v>0</v>
      </c>
    </row>
    <row r="118" spans="1:65" s="2" customFormat="1" ht="16.5" customHeight="1">
      <c r="A118" s="36"/>
      <c r="B118" s="37"/>
      <c r="C118" s="181" t="s">
        <v>345</v>
      </c>
      <c r="D118" s="181" t="s">
        <v>207</v>
      </c>
      <c r="E118" s="182" t="s">
        <v>263</v>
      </c>
      <c r="F118" s="183" t="s">
        <v>264</v>
      </c>
      <c r="G118" s="184" t="s">
        <v>265</v>
      </c>
      <c r="H118" s="185">
        <v>2</v>
      </c>
      <c r="I118" s="186"/>
      <c r="J118" s="187">
        <f>ROUND(I118*H118,2)</f>
        <v>0</v>
      </c>
      <c r="K118" s="183" t="s">
        <v>19</v>
      </c>
      <c r="L118" s="41"/>
      <c r="M118" s="188" t="s">
        <v>19</v>
      </c>
      <c r="N118" s="189" t="s">
        <v>39</v>
      </c>
      <c r="O118" s="66"/>
      <c r="P118" s="190">
        <f>O118*H118</f>
        <v>0</v>
      </c>
      <c r="Q118" s="190">
        <v>9.9000000000000008E-3</v>
      </c>
      <c r="R118" s="190">
        <f>Q118*H118</f>
        <v>1.9800000000000002E-2</v>
      </c>
      <c r="S118" s="190">
        <v>0</v>
      </c>
      <c r="T118" s="191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2" t="s">
        <v>252</v>
      </c>
      <c r="AT118" s="192" t="s">
        <v>207</v>
      </c>
      <c r="AU118" s="192" t="s">
        <v>80</v>
      </c>
      <c r="AY118" s="19" t="s">
        <v>204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9" t="s">
        <v>75</v>
      </c>
      <c r="BK118" s="193">
        <f>ROUND(I118*H118,2)</f>
        <v>0</v>
      </c>
      <c r="BL118" s="19" t="s">
        <v>252</v>
      </c>
      <c r="BM118" s="192" t="s">
        <v>1151</v>
      </c>
    </row>
    <row r="119" spans="1:65" s="2" customFormat="1" ht="33" customHeight="1">
      <c r="A119" s="36"/>
      <c r="B119" s="37"/>
      <c r="C119" s="181" t="s">
        <v>268</v>
      </c>
      <c r="D119" s="181" t="s">
        <v>207</v>
      </c>
      <c r="E119" s="182" t="s">
        <v>269</v>
      </c>
      <c r="F119" s="183" t="s">
        <v>270</v>
      </c>
      <c r="G119" s="184" t="s">
        <v>210</v>
      </c>
      <c r="H119" s="185">
        <v>3</v>
      </c>
      <c r="I119" s="186"/>
      <c r="J119" s="187">
        <f>ROUND(I119*H119,2)</f>
        <v>0</v>
      </c>
      <c r="K119" s="183" t="s">
        <v>211</v>
      </c>
      <c r="L119" s="41"/>
      <c r="M119" s="188" t="s">
        <v>19</v>
      </c>
      <c r="N119" s="189" t="s">
        <v>39</v>
      </c>
      <c r="O119" s="66"/>
      <c r="P119" s="190">
        <f>O119*H119</f>
        <v>0</v>
      </c>
      <c r="Q119" s="190">
        <v>0</v>
      </c>
      <c r="R119" s="190">
        <f>Q119*H119</f>
        <v>0</v>
      </c>
      <c r="S119" s="190">
        <v>0</v>
      </c>
      <c r="T119" s="191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2" t="s">
        <v>252</v>
      </c>
      <c r="AT119" s="192" t="s">
        <v>207</v>
      </c>
      <c r="AU119" s="192" t="s">
        <v>80</v>
      </c>
      <c r="AY119" s="19" t="s">
        <v>204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9" t="s">
        <v>75</v>
      </c>
      <c r="BK119" s="193">
        <f>ROUND(I119*H119,2)</f>
        <v>0</v>
      </c>
      <c r="BL119" s="19" t="s">
        <v>252</v>
      </c>
      <c r="BM119" s="192" t="s">
        <v>1152</v>
      </c>
    </row>
    <row r="120" spans="1:65" s="2" customFormat="1" ht="11.25">
      <c r="A120" s="36"/>
      <c r="B120" s="37"/>
      <c r="C120" s="38"/>
      <c r="D120" s="194" t="s">
        <v>213</v>
      </c>
      <c r="E120" s="38"/>
      <c r="F120" s="195" t="s">
        <v>272</v>
      </c>
      <c r="G120" s="38"/>
      <c r="H120" s="38"/>
      <c r="I120" s="196"/>
      <c r="J120" s="38"/>
      <c r="K120" s="38"/>
      <c r="L120" s="41"/>
      <c r="M120" s="197"/>
      <c r="N120" s="198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213</v>
      </c>
      <c r="AU120" s="19" t="s">
        <v>80</v>
      </c>
    </row>
    <row r="121" spans="1:65" s="2" customFormat="1" ht="37.9" customHeight="1">
      <c r="A121" s="36"/>
      <c r="B121" s="37"/>
      <c r="C121" s="181" t="s">
        <v>551</v>
      </c>
      <c r="D121" s="181" t="s">
        <v>207</v>
      </c>
      <c r="E121" s="182" t="s">
        <v>291</v>
      </c>
      <c r="F121" s="183" t="s">
        <v>292</v>
      </c>
      <c r="G121" s="184" t="s">
        <v>286</v>
      </c>
      <c r="H121" s="185">
        <v>25</v>
      </c>
      <c r="I121" s="186"/>
      <c r="J121" s="187">
        <f>ROUND(I121*H121,2)</f>
        <v>0</v>
      </c>
      <c r="K121" s="183" t="s">
        <v>211</v>
      </c>
      <c r="L121" s="41"/>
      <c r="M121" s="188" t="s">
        <v>19</v>
      </c>
      <c r="N121" s="189" t="s">
        <v>39</v>
      </c>
      <c r="O121" s="66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252</v>
      </c>
      <c r="AT121" s="192" t="s">
        <v>207</v>
      </c>
      <c r="AU121" s="192" t="s">
        <v>80</v>
      </c>
      <c r="AY121" s="19" t="s">
        <v>204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" t="s">
        <v>75</v>
      </c>
      <c r="BK121" s="193">
        <f>ROUND(I121*H121,2)</f>
        <v>0</v>
      </c>
      <c r="BL121" s="19" t="s">
        <v>252</v>
      </c>
      <c r="BM121" s="192" t="s">
        <v>1153</v>
      </c>
    </row>
    <row r="122" spans="1:65" s="2" customFormat="1" ht="11.25">
      <c r="A122" s="36"/>
      <c r="B122" s="37"/>
      <c r="C122" s="38"/>
      <c r="D122" s="194" t="s">
        <v>213</v>
      </c>
      <c r="E122" s="38"/>
      <c r="F122" s="195" t="s">
        <v>294</v>
      </c>
      <c r="G122" s="38"/>
      <c r="H122" s="38"/>
      <c r="I122" s="196"/>
      <c r="J122" s="38"/>
      <c r="K122" s="38"/>
      <c r="L122" s="41"/>
      <c r="M122" s="197"/>
      <c r="N122" s="198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213</v>
      </c>
      <c r="AU122" s="19" t="s">
        <v>80</v>
      </c>
    </row>
    <row r="123" spans="1:65" s="2" customFormat="1" ht="24.2" customHeight="1">
      <c r="A123" s="36"/>
      <c r="B123" s="37"/>
      <c r="C123" s="181" t="s">
        <v>542</v>
      </c>
      <c r="D123" s="181" t="s">
        <v>207</v>
      </c>
      <c r="E123" s="182" t="s">
        <v>307</v>
      </c>
      <c r="F123" s="183" t="s">
        <v>308</v>
      </c>
      <c r="G123" s="184" t="s">
        <v>210</v>
      </c>
      <c r="H123" s="185">
        <v>1</v>
      </c>
      <c r="I123" s="186"/>
      <c r="J123" s="187">
        <f>ROUND(I123*H123,2)</f>
        <v>0</v>
      </c>
      <c r="K123" s="183" t="s">
        <v>211</v>
      </c>
      <c r="L123" s="41"/>
      <c r="M123" s="188" t="s">
        <v>19</v>
      </c>
      <c r="N123" s="189" t="s">
        <v>39</v>
      </c>
      <c r="O123" s="66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2" t="s">
        <v>252</v>
      </c>
      <c r="AT123" s="192" t="s">
        <v>207</v>
      </c>
      <c r="AU123" s="192" t="s">
        <v>80</v>
      </c>
      <c r="AY123" s="19" t="s">
        <v>204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9" t="s">
        <v>75</v>
      </c>
      <c r="BK123" s="193">
        <f>ROUND(I123*H123,2)</f>
        <v>0</v>
      </c>
      <c r="BL123" s="19" t="s">
        <v>252</v>
      </c>
      <c r="BM123" s="192" t="s">
        <v>1154</v>
      </c>
    </row>
    <row r="124" spans="1:65" s="2" customFormat="1" ht="11.25">
      <c r="A124" s="36"/>
      <c r="B124" s="37"/>
      <c r="C124" s="38"/>
      <c r="D124" s="194" t="s">
        <v>213</v>
      </c>
      <c r="E124" s="38"/>
      <c r="F124" s="195" t="s">
        <v>310</v>
      </c>
      <c r="G124" s="38"/>
      <c r="H124" s="38"/>
      <c r="I124" s="196"/>
      <c r="J124" s="38"/>
      <c r="K124" s="38"/>
      <c r="L124" s="41"/>
      <c r="M124" s="197"/>
      <c r="N124" s="198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213</v>
      </c>
      <c r="AU124" s="19" t="s">
        <v>80</v>
      </c>
    </row>
    <row r="125" spans="1:65" s="2" customFormat="1" ht="33" customHeight="1">
      <c r="A125" s="36"/>
      <c r="B125" s="37"/>
      <c r="C125" s="181" t="s">
        <v>330</v>
      </c>
      <c r="D125" s="181" t="s">
        <v>207</v>
      </c>
      <c r="E125" s="182" t="s">
        <v>326</v>
      </c>
      <c r="F125" s="183" t="s">
        <v>327</v>
      </c>
      <c r="G125" s="184" t="s">
        <v>286</v>
      </c>
      <c r="H125" s="185">
        <v>25</v>
      </c>
      <c r="I125" s="186"/>
      <c r="J125" s="187">
        <f>ROUND(I125*H125,2)</f>
        <v>0</v>
      </c>
      <c r="K125" s="183" t="s">
        <v>211</v>
      </c>
      <c r="L125" s="41"/>
      <c r="M125" s="188" t="s">
        <v>19</v>
      </c>
      <c r="N125" s="189" t="s">
        <v>39</v>
      </c>
      <c r="O125" s="66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2" t="s">
        <v>252</v>
      </c>
      <c r="AT125" s="192" t="s">
        <v>207</v>
      </c>
      <c r="AU125" s="192" t="s">
        <v>80</v>
      </c>
      <c r="AY125" s="19" t="s">
        <v>204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9" t="s">
        <v>75</v>
      </c>
      <c r="BK125" s="193">
        <f>ROUND(I125*H125,2)</f>
        <v>0</v>
      </c>
      <c r="BL125" s="19" t="s">
        <v>252</v>
      </c>
      <c r="BM125" s="192" t="s">
        <v>1155</v>
      </c>
    </row>
    <row r="126" spans="1:65" s="2" customFormat="1" ht="11.25">
      <c r="A126" s="36"/>
      <c r="B126" s="37"/>
      <c r="C126" s="38"/>
      <c r="D126" s="194" t="s">
        <v>213</v>
      </c>
      <c r="E126" s="38"/>
      <c r="F126" s="195" t="s">
        <v>329</v>
      </c>
      <c r="G126" s="38"/>
      <c r="H126" s="38"/>
      <c r="I126" s="196"/>
      <c r="J126" s="38"/>
      <c r="K126" s="38"/>
      <c r="L126" s="41"/>
      <c r="M126" s="197"/>
      <c r="N126" s="198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213</v>
      </c>
      <c r="AU126" s="19" t="s">
        <v>80</v>
      </c>
    </row>
    <row r="127" spans="1:65" s="12" customFormat="1" ht="25.9" customHeight="1">
      <c r="B127" s="165"/>
      <c r="C127" s="166"/>
      <c r="D127" s="167" t="s">
        <v>67</v>
      </c>
      <c r="E127" s="168" t="s">
        <v>356</v>
      </c>
      <c r="F127" s="168" t="s">
        <v>357</v>
      </c>
      <c r="G127" s="166"/>
      <c r="H127" s="166"/>
      <c r="I127" s="169"/>
      <c r="J127" s="170">
        <f>BK127</f>
        <v>0</v>
      </c>
      <c r="K127" s="166"/>
      <c r="L127" s="171"/>
      <c r="M127" s="172"/>
      <c r="N127" s="173"/>
      <c r="O127" s="173"/>
      <c r="P127" s="174">
        <f>SUM(P128:P139)</f>
        <v>0</v>
      </c>
      <c r="Q127" s="173"/>
      <c r="R127" s="174">
        <f>SUM(R128:R139)</f>
        <v>0</v>
      </c>
      <c r="S127" s="173"/>
      <c r="T127" s="175">
        <f>SUM(T128:T139)</f>
        <v>0</v>
      </c>
      <c r="AR127" s="176" t="s">
        <v>75</v>
      </c>
      <c r="AT127" s="177" t="s">
        <v>67</v>
      </c>
      <c r="AU127" s="177" t="s">
        <v>68</v>
      </c>
      <c r="AY127" s="176" t="s">
        <v>204</v>
      </c>
      <c r="BK127" s="178">
        <f>SUM(BK128:BK139)</f>
        <v>0</v>
      </c>
    </row>
    <row r="128" spans="1:65" s="2" customFormat="1" ht="21.75" customHeight="1">
      <c r="A128" s="36"/>
      <c r="B128" s="37"/>
      <c r="C128" s="181" t="s">
        <v>7</v>
      </c>
      <c r="D128" s="181" t="s">
        <v>207</v>
      </c>
      <c r="E128" s="182" t="s">
        <v>359</v>
      </c>
      <c r="F128" s="183" t="s">
        <v>360</v>
      </c>
      <c r="G128" s="184" t="s">
        <v>361</v>
      </c>
      <c r="H128" s="185">
        <v>3.3</v>
      </c>
      <c r="I128" s="186"/>
      <c r="J128" s="187">
        <f>ROUND(I128*H128,2)</f>
        <v>0</v>
      </c>
      <c r="K128" s="183" t="s">
        <v>211</v>
      </c>
      <c r="L128" s="41"/>
      <c r="M128" s="188" t="s">
        <v>19</v>
      </c>
      <c r="N128" s="189" t="s">
        <v>39</v>
      </c>
      <c r="O128" s="66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2" t="s">
        <v>206</v>
      </c>
      <c r="AT128" s="192" t="s">
        <v>207</v>
      </c>
      <c r="AU128" s="192" t="s">
        <v>75</v>
      </c>
      <c r="AY128" s="19" t="s">
        <v>204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9" t="s">
        <v>75</v>
      </c>
      <c r="BK128" s="193">
        <f>ROUND(I128*H128,2)</f>
        <v>0</v>
      </c>
      <c r="BL128" s="19" t="s">
        <v>206</v>
      </c>
      <c r="BM128" s="192" t="s">
        <v>1156</v>
      </c>
    </row>
    <row r="129" spans="1:65" s="2" customFormat="1" ht="11.25">
      <c r="A129" s="36"/>
      <c r="B129" s="37"/>
      <c r="C129" s="38"/>
      <c r="D129" s="194" t="s">
        <v>213</v>
      </c>
      <c r="E129" s="38"/>
      <c r="F129" s="195" t="s">
        <v>363</v>
      </c>
      <c r="G129" s="38"/>
      <c r="H129" s="38"/>
      <c r="I129" s="196"/>
      <c r="J129" s="38"/>
      <c r="K129" s="38"/>
      <c r="L129" s="41"/>
      <c r="M129" s="197"/>
      <c r="N129" s="198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213</v>
      </c>
      <c r="AU129" s="19" t="s">
        <v>75</v>
      </c>
    </row>
    <row r="130" spans="1:65" s="15" customFormat="1" ht="11.25">
      <c r="B130" s="232"/>
      <c r="C130" s="233"/>
      <c r="D130" s="201" t="s">
        <v>215</v>
      </c>
      <c r="E130" s="234" t="s">
        <v>19</v>
      </c>
      <c r="F130" s="235" t="s">
        <v>364</v>
      </c>
      <c r="G130" s="233"/>
      <c r="H130" s="234" t="s">
        <v>19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215</v>
      </c>
      <c r="AU130" s="241" t="s">
        <v>75</v>
      </c>
      <c r="AV130" s="15" t="s">
        <v>75</v>
      </c>
      <c r="AW130" s="15" t="s">
        <v>30</v>
      </c>
      <c r="AX130" s="15" t="s">
        <v>68</v>
      </c>
      <c r="AY130" s="241" t="s">
        <v>204</v>
      </c>
    </row>
    <row r="131" spans="1:65" s="13" customFormat="1" ht="11.25">
      <c r="B131" s="199"/>
      <c r="C131" s="200"/>
      <c r="D131" s="201" t="s">
        <v>215</v>
      </c>
      <c r="E131" s="202" t="s">
        <v>19</v>
      </c>
      <c r="F131" s="203" t="s">
        <v>968</v>
      </c>
      <c r="G131" s="200"/>
      <c r="H131" s="204">
        <v>3.3</v>
      </c>
      <c r="I131" s="205"/>
      <c r="J131" s="200"/>
      <c r="K131" s="200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215</v>
      </c>
      <c r="AU131" s="210" t="s">
        <v>75</v>
      </c>
      <c r="AV131" s="13" t="s">
        <v>80</v>
      </c>
      <c r="AW131" s="13" t="s">
        <v>30</v>
      </c>
      <c r="AX131" s="13" t="s">
        <v>68</v>
      </c>
      <c r="AY131" s="210" t="s">
        <v>204</v>
      </c>
    </row>
    <row r="132" spans="1:65" s="14" customFormat="1" ht="11.25">
      <c r="B132" s="211"/>
      <c r="C132" s="212"/>
      <c r="D132" s="201" t="s">
        <v>215</v>
      </c>
      <c r="E132" s="213" t="s">
        <v>19</v>
      </c>
      <c r="F132" s="214" t="s">
        <v>217</v>
      </c>
      <c r="G132" s="212"/>
      <c r="H132" s="215">
        <v>3.3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215</v>
      </c>
      <c r="AU132" s="221" t="s">
        <v>75</v>
      </c>
      <c r="AV132" s="14" t="s">
        <v>206</v>
      </c>
      <c r="AW132" s="14" t="s">
        <v>30</v>
      </c>
      <c r="AX132" s="14" t="s">
        <v>75</v>
      </c>
      <c r="AY132" s="221" t="s">
        <v>204</v>
      </c>
    </row>
    <row r="133" spans="1:65" s="2" customFormat="1" ht="21.75" customHeight="1">
      <c r="A133" s="36"/>
      <c r="B133" s="37"/>
      <c r="C133" s="181" t="s">
        <v>376</v>
      </c>
      <c r="D133" s="181" t="s">
        <v>207</v>
      </c>
      <c r="E133" s="182" t="s">
        <v>367</v>
      </c>
      <c r="F133" s="183" t="s">
        <v>368</v>
      </c>
      <c r="G133" s="184" t="s">
        <v>361</v>
      </c>
      <c r="H133" s="185">
        <v>3.3</v>
      </c>
      <c r="I133" s="186"/>
      <c r="J133" s="187">
        <f>ROUND(I133*H133,2)</f>
        <v>0</v>
      </c>
      <c r="K133" s="183" t="s">
        <v>211</v>
      </c>
      <c r="L133" s="41"/>
      <c r="M133" s="188" t="s">
        <v>19</v>
      </c>
      <c r="N133" s="189" t="s">
        <v>39</v>
      </c>
      <c r="O133" s="66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206</v>
      </c>
      <c r="AT133" s="192" t="s">
        <v>207</v>
      </c>
      <c r="AU133" s="192" t="s">
        <v>75</v>
      </c>
      <c r="AY133" s="19" t="s">
        <v>204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9" t="s">
        <v>75</v>
      </c>
      <c r="BK133" s="193">
        <f>ROUND(I133*H133,2)</f>
        <v>0</v>
      </c>
      <c r="BL133" s="19" t="s">
        <v>206</v>
      </c>
      <c r="BM133" s="192" t="s">
        <v>1157</v>
      </c>
    </row>
    <row r="134" spans="1:65" s="2" customFormat="1" ht="11.25">
      <c r="A134" s="36"/>
      <c r="B134" s="37"/>
      <c r="C134" s="38"/>
      <c r="D134" s="194" t="s">
        <v>213</v>
      </c>
      <c r="E134" s="38"/>
      <c r="F134" s="195" t="s">
        <v>370</v>
      </c>
      <c r="G134" s="38"/>
      <c r="H134" s="38"/>
      <c r="I134" s="196"/>
      <c r="J134" s="38"/>
      <c r="K134" s="38"/>
      <c r="L134" s="41"/>
      <c r="M134" s="197"/>
      <c r="N134" s="198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213</v>
      </c>
      <c r="AU134" s="19" t="s">
        <v>75</v>
      </c>
    </row>
    <row r="135" spans="1:65" s="2" customFormat="1" ht="24.2" customHeight="1">
      <c r="A135" s="36"/>
      <c r="B135" s="37"/>
      <c r="C135" s="181" t="s">
        <v>262</v>
      </c>
      <c r="D135" s="181" t="s">
        <v>207</v>
      </c>
      <c r="E135" s="182" t="s">
        <v>371</v>
      </c>
      <c r="F135" s="183" t="s">
        <v>372</v>
      </c>
      <c r="G135" s="184" t="s">
        <v>361</v>
      </c>
      <c r="H135" s="185">
        <v>72.599999999999994</v>
      </c>
      <c r="I135" s="186"/>
      <c r="J135" s="187">
        <f>ROUND(I135*H135,2)</f>
        <v>0</v>
      </c>
      <c r="K135" s="183" t="s">
        <v>211</v>
      </c>
      <c r="L135" s="41"/>
      <c r="M135" s="188" t="s">
        <v>19</v>
      </c>
      <c r="N135" s="189" t="s">
        <v>39</v>
      </c>
      <c r="O135" s="66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206</v>
      </c>
      <c r="AT135" s="192" t="s">
        <v>207</v>
      </c>
      <c r="AU135" s="192" t="s">
        <v>75</v>
      </c>
      <c r="AY135" s="19" t="s">
        <v>204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9" t="s">
        <v>75</v>
      </c>
      <c r="BK135" s="193">
        <f>ROUND(I135*H135,2)</f>
        <v>0</v>
      </c>
      <c r="BL135" s="19" t="s">
        <v>206</v>
      </c>
      <c r="BM135" s="192" t="s">
        <v>1158</v>
      </c>
    </row>
    <row r="136" spans="1:65" s="2" customFormat="1" ht="11.25">
      <c r="A136" s="36"/>
      <c r="B136" s="37"/>
      <c r="C136" s="38"/>
      <c r="D136" s="194" t="s">
        <v>213</v>
      </c>
      <c r="E136" s="38"/>
      <c r="F136" s="195" t="s">
        <v>374</v>
      </c>
      <c r="G136" s="38"/>
      <c r="H136" s="38"/>
      <c r="I136" s="196"/>
      <c r="J136" s="38"/>
      <c r="K136" s="38"/>
      <c r="L136" s="41"/>
      <c r="M136" s="197"/>
      <c r="N136" s="198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213</v>
      </c>
      <c r="AU136" s="19" t="s">
        <v>75</v>
      </c>
    </row>
    <row r="137" spans="1:65" s="13" customFormat="1" ht="11.25">
      <c r="B137" s="199"/>
      <c r="C137" s="200"/>
      <c r="D137" s="201" t="s">
        <v>215</v>
      </c>
      <c r="E137" s="202" t="s">
        <v>19</v>
      </c>
      <c r="F137" s="203" t="s">
        <v>971</v>
      </c>
      <c r="G137" s="200"/>
      <c r="H137" s="204">
        <v>72.599999999999994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215</v>
      </c>
      <c r="AU137" s="210" t="s">
        <v>75</v>
      </c>
      <c r="AV137" s="13" t="s">
        <v>80</v>
      </c>
      <c r="AW137" s="13" t="s">
        <v>30</v>
      </c>
      <c r="AX137" s="13" t="s">
        <v>75</v>
      </c>
      <c r="AY137" s="210" t="s">
        <v>204</v>
      </c>
    </row>
    <row r="138" spans="1:65" s="2" customFormat="1" ht="24.2" customHeight="1">
      <c r="A138" s="36"/>
      <c r="B138" s="37"/>
      <c r="C138" s="181" t="s">
        <v>255</v>
      </c>
      <c r="D138" s="181" t="s">
        <v>207</v>
      </c>
      <c r="E138" s="182" t="s">
        <v>377</v>
      </c>
      <c r="F138" s="183" t="s">
        <v>378</v>
      </c>
      <c r="G138" s="184" t="s">
        <v>361</v>
      </c>
      <c r="H138" s="185">
        <v>3.3</v>
      </c>
      <c r="I138" s="186"/>
      <c r="J138" s="187">
        <f>ROUND(I138*H138,2)</f>
        <v>0</v>
      </c>
      <c r="K138" s="183" t="s">
        <v>211</v>
      </c>
      <c r="L138" s="41"/>
      <c r="M138" s="188" t="s">
        <v>19</v>
      </c>
      <c r="N138" s="189" t="s">
        <v>39</v>
      </c>
      <c r="O138" s="66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2" t="s">
        <v>206</v>
      </c>
      <c r="AT138" s="192" t="s">
        <v>207</v>
      </c>
      <c r="AU138" s="192" t="s">
        <v>75</v>
      </c>
      <c r="AY138" s="19" t="s">
        <v>204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9" t="s">
        <v>75</v>
      </c>
      <c r="BK138" s="193">
        <f>ROUND(I138*H138,2)</f>
        <v>0</v>
      </c>
      <c r="BL138" s="19" t="s">
        <v>206</v>
      </c>
      <c r="BM138" s="192" t="s">
        <v>1159</v>
      </c>
    </row>
    <row r="139" spans="1:65" s="2" customFormat="1" ht="11.25">
      <c r="A139" s="36"/>
      <c r="B139" s="37"/>
      <c r="C139" s="38"/>
      <c r="D139" s="194" t="s">
        <v>213</v>
      </c>
      <c r="E139" s="38"/>
      <c r="F139" s="195" t="s">
        <v>380</v>
      </c>
      <c r="G139" s="38"/>
      <c r="H139" s="38"/>
      <c r="I139" s="196"/>
      <c r="J139" s="38"/>
      <c r="K139" s="38"/>
      <c r="L139" s="41"/>
      <c r="M139" s="243"/>
      <c r="N139" s="244"/>
      <c r="O139" s="245"/>
      <c r="P139" s="245"/>
      <c r="Q139" s="245"/>
      <c r="R139" s="245"/>
      <c r="S139" s="245"/>
      <c r="T139" s="24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213</v>
      </c>
      <c r="AU139" s="19" t="s">
        <v>75</v>
      </c>
    </row>
    <row r="140" spans="1:65" s="2" customFormat="1" ht="6.95" customHeight="1">
      <c r="A140" s="36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41"/>
      <c r="M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</sheetData>
  <sheetProtection algorithmName="SHA-512" hashValue="lx7Ks4mla4g8ASYGQT2Sbjo6ydrjOhJlVb0mDvctlL14lDwbJUDaGanBrhZfSwrBihx7ehCcLps4nUNu3Y91CA==" saltValue="FAbgdk4vFBgF1ppdKeoJpt87bs6K9gxzQw0aneVSRbDF/hxq+qKHuuy1JHkwH5+rDiThmzCcQ1ceWsdK1cLNUQ==" spinCount="100000" sheet="1" objects="1" scenarios="1" formatColumns="0" formatRows="0" autoFilter="0"/>
  <autoFilter ref="C90:K139" xr:uid="{00000000-0009-0000-0000-00000F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F00-000000000000}"/>
    <hyperlink ref="F99" r:id="rId2" xr:uid="{00000000-0004-0000-0F00-000001000000}"/>
    <hyperlink ref="F103" r:id="rId3" xr:uid="{00000000-0004-0000-0F00-000002000000}"/>
    <hyperlink ref="F107" r:id="rId4" xr:uid="{00000000-0004-0000-0F00-000003000000}"/>
    <hyperlink ref="F111" r:id="rId5" xr:uid="{00000000-0004-0000-0F00-000004000000}"/>
    <hyperlink ref="F115" r:id="rId6" xr:uid="{00000000-0004-0000-0F00-000005000000}"/>
    <hyperlink ref="F120" r:id="rId7" xr:uid="{00000000-0004-0000-0F00-000006000000}"/>
    <hyperlink ref="F122" r:id="rId8" xr:uid="{00000000-0004-0000-0F00-000007000000}"/>
    <hyperlink ref="F124" r:id="rId9" xr:uid="{00000000-0004-0000-0F00-000008000000}"/>
    <hyperlink ref="F126" r:id="rId10" xr:uid="{00000000-0004-0000-0F00-000009000000}"/>
    <hyperlink ref="F129" r:id="rId11" xr:uid="{00000000-0004-0000-0F00-00000A000000}"/>
    <hyperlink ref="F134" r:id="rId12" xr:uid="{00000000-0004-0000-0F00-00000B000000}"/>
    <hyperlink ref="F136" r:id="rId13" xr:uid="{00000000-0004-0000-0F00-00000C000000}"/>
    <hyperlink ref="F139" r:id="rId14" xr:uid="{00000000-0004-0000-0F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2:BM14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129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1138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1160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1140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ROUND(J86,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ROUND((SUM(BE86:BE147)),  2)</f>
        <v>0</v>
      </c>
      <c r="G35" s="36"/>
      <c r="H35" s="36"/>
      <c r="I35" s="127">
        <v>0.21</v>
      </c>
      <c r="J35" s="126">
        <f>ROUND(((SUM(BE86:BE147))*I35),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ROUND((SUM(BF86:BF147)),  2)</f>
        <v>0</v>
      </c>
      <c r="G36" s="36"/>
      <c r="H36" s="36"/>
      <c r="I36" s="127">
        <v>0.15</v>
      </c>
      <c r="J36" s="126">
        <f>ROUND(((SUM(BF86:BF147))*I36),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ROUND((SUM(BG86:BG147)),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ROUND((SUM(BH86:BH147)),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ROUND((SUM(BI86:BI147)),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1138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26.2 - ÚOŽI - Oprava osvětlení zast. Hanušovice zast.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Hanušovice zast.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J86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382</v>
      </c>
      <c r="E64" s="146"/>
      <c r="F64" s="146"/>
      <c r="G64" s="146"/>
      <c r="H64" s="146"/>
      <c r="I64" s="146"/>
      <c r="J64" s="147">
        <f>J87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1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189</v>
      </c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414" t="str">
        <f>E7</f>
        <v>Oprava osvětlení zast. na trati Litovel předměstí - Kostelec na Hané</v>
      </c>
      <c r="F74" s="415"/>
      <c r="G74" s="415"/>
      <c r="H74" s="415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1" customFormat="1" ht="12" customHeight="1">
      <c r="B75" s="23"/>
      <c r="C75" s="31" t="s">
        <v>171</v>
      </c>
      <c r="D75" s="24"/>
      <c r="E75" s="24"/>
      <c r="F75" s="24"/>
      <c r="G75" s="24"/>
      <c r="H75" s="24"/>
      <c r="I75" s="24"/>
      <c r="J75" s="24"/>
      <c r="K75" s="24"/>
      <c r="L75" s="22"/>
    </row>
    <row r="76" spans="1:31" s="2" customFormat="1" ht="16.5" customHeight="1">
      <c r="A76" s="36"/>
      <c r="B76" s="37"/>
      <c r="C76" s="38"/>
      <c r="D76" s="38"/>
      <c r="E76" s="414" t="s">
        <v>1138</v>
      </c>
      <c r="F76" s="416"/>
      <c r="G76" s="416"/>
      <c r="H76" s="416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173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70" t="str">
        <f>E11</f>
        <v>26.2 - ÚOŽI - Oprava osvětlení zast. Hanušovice zast.</v>
      </c>
      <c r="F78" s="416"/>
      <c r="G78" s="416"/>
      <c r="H78" s="416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F14</f>
        <v>Hanušovice zast.</v>
      </c>
      <c r="G80" s="38"/>
      <c r="H80" s="38"/>
      <c r="I80" s="31" t="s">
        <v>23</v>
      </c>
      <c r="J80" s="61">
        <f>IF(J14="","",J14)</f>
        <v>0</v>
      </c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24</v>
      </c>
      <c r="D82" s="38"/>
      <c r="E82" s="38"/>
      <c r="F82" s="29" t="str">
        <f>E17</f>
        <v>Správa železnic</v>
      </c>
      <c r="G82" s="38"/>
      <c r="H82" s="38"/>
      <c r="I82" s="31" t="s">
        <v>29</v>
      </c>
      <c r="J82" s="34" t="str">
        <f>E23</f>
        <v xml:space="preserve"> 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27</v>
      </c>
      <c r="D83" s="38"/>
      <c r="E83" s="38"/>
      <c r="F83" s="29" t="str">
        <f>IF(E20="","",E20)</f>
        <v>Vyplň údaj</v>
      </c>
      <c r="G83" s="38"/>
      <c r="H83" s="38"/>
      <c r="I83" s="31" t="s">
        <v>31</v>
      </c>
      <c r="J83" s="34" t="str">
        <f>E26</f>
        <v>Tomáš Voldán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54"/>
      <c r="B85" s="155"/>
      <c r="C85" s="156" t="s">
        <v>190</v>
      </c>
      <c r="D85" s="157" t="s">
        <v>53</v>
      </c>
      <c r="E85" s="157" t="s">
        <v>49</v>
      </c>
      <c r="F85" s="157" t="s">
        <v>50</v>
      </c>
      <c r="G85" s="157" t="s">
        <v>191</v>
      </c>
      <c r="H85" s="157" t="s">
        <v>192</v>
      </c>
      <c r="I85" s="157" t="s">
        <v>193</v>
      </c>
      <c r="J85" s="157" t="s">
        <v>180</v>
      </c>
      <c r="K85" s="158" t="s">
        <v>194</v>
      </c>
      <c r="L85" s="159"/>
      <c r="M85" s="70" t="s">
        <v>19</v>
      </c>
      <c r="N85" s="71" t="s">
        <v>38</v>
      </c>
      <c r="O85" s="71" t="s">
        <v>195</v>
      </c>
      <c r="P85" s="71" t="s">
        <v>196</v>
      </c>
      <c r="Q85" s="71" t="s">
        <v>197</v>
      </c>
      <c r="R85" s="71" t="s">
        <v>198</v>
      </c>
      <c r="S85" s="71" t="s">
        <v>199</v>
      </c>
      <c r="T85" s="72" t="s">
        <v>200</v>
      </c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</row>
    <row r="86" spans="1:65" s="2" customFormat="1" ht="22.9" customHeight="1">
      <c r="A86" s="36"/>
      <c r="B86" s="37"/>
      <c r="C86" s="77" t="s">
        <v>201</v>
      </c>
      <c r="D86" s="38"/>
      <c r="E86" s="38"/>
      <c r="F86" s="38"/>
      <c r="G86" s="38"/>
      <c r="H86" s="38"/>
      <c r="I86" s="38"/>
      <c r="J86" s="160">
        <f>BK86</f>
        <v>0</v>
      </c>
      <c r="K86" s="38"/>
      <c r="L86" s="41"/>
      <c r="M86" s="73"/>
      <c r="N86" s="161"/>
      <c r="O86" s="74"/>
      <c r="P86" s="162">
        <f>P87</f>
        <v>0</v>
      </c>
      <c r="Q86" s="74"/>
      <c r="R86" s="162">
        <f>R87</f>
        <v>2.415</v>
      </c>
      <c r="S86" s="74"/>
      <c r="T86" s="163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67</v>
      </c>
      <c r="AU86" s="19" t="s">
        <v>181</v>
      </c>
      <c r="BK86" s="164">
        <f>BK87</f>
        <v>0</v>
      </c>
    </row>
    <row r="87" spans="1:65" s="12" customFormat="1" ht="25.9" customHeight="1">
      <c r="B87" s="165"/>
      <c r="C87" s="166"/>
      <c r="D87" s="167" t="s">
        <v>67</v>
      </c>
      <c r="E87" s="168" t="s">
        <v>383</v>
      </c>
      <c r="F87" s="168" t="s">
        <v>384</v>
      </c>
      <c r="G87" s="166"/>
      <c r="H87" s="166"/>
      <c r="I87" s="169"/>
      <c r="J87" s="170">
        <f>BK87</f>
        <v>0</v>
      </c>
      <c r="K87" s="166"/>
      <c r="L87" s="171"/>
      <c r="M87" s="172"/>
      <c r="N87" s="173"/>
      <c r="O87" s="173"/>
      <c r="P87" s="174">
        <f>SUM(P88:P147)</f>
        <v>0</v>
      </c>
      <c r="Q87" s="173"/>
      <c r="R87" s="174">
        <f>SUM(R88:R147)</f>
        <v>2.415</v>
      </c>
      <c r="S87" s="173"/>
      <c r="T87" s="175">
        <f>SUM(T88:T147)</f>
        <v>0</v>
      </c>
      <c r="AR87" s="176" t="s">
        <v>206</v>
      </c>
      <c r="AT87" s="177" t="s">
        <v>67</v>
      </c>
      <c r="AU87" s="177" t="s">
        <v>68</v>
      </c>
      <c r="AY87" s="176" t="s">
        <v>204</v>
      </c>
      <c r="BK87" s="178">
        <f>SUM(BK88:BK147)</f>
        <v>0</v>
      </c>
    </row>
    <row r="88" spans="1:65" s="2" customFormat="1" ht="33" customHeight="1">
      <c r="A88" s="36"/>
      <c r="B88" s="37"/>
      <c r="C88" s="181" t="s">
        <v>741</v>
      </c>
      <c r="D88" s="181" t="s">
        <v>207</v>
      </c>
      <c r="E88" s="182" t="s">
        <v>404</v>
      </c>
      <c r="F88" s="183" t="s">
        <v>405</v>
      </c>
      <c r="G88" s="184" t="s">
        <v>286</v>
      </c>
      <c r="H88" s="185">
        <v>10</v>
      </c>
      <c r="I88" s="186"/>
      <c r="J88" s="187">
        <f t="shared" ref="J88:J99" si="0">ROUND(I88*H88,2)</f>
        <v>0</v>
      </c>
      <c r="K88" s="183" t="s">
        <v>388</v>
      </c>
      <c r="L88" s="41"/>
      <c r="M88" s="188" t="s">
        <v>19</v>
      </c>
      <c r="N88" s="189" t="s">
        <v>39</v>
      </c>
      <c r="O88" s="66"/>
      <c r="P88" s="190">
        <f t="shared" ref="P88:P99" si="1">O88*H88</f>
        <v>0</v>
      </c>
      <c r="Q88" s="190">
        <v>0</v>
      </c>
      <c r="R88" s="190">
        <f t="shared" ref="R88:R99" si="2">Q88*H88</f>
        <v>0</v>
      </c>
      <c r="S88" s="190">
        <v>0</v>
      </c>
      <c r="T88" s="191">
        <f t="shared" ref="T88:T99" si="3"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2" t="s">
        <v>389</v>
      </c>
      <c r="AT88" s="192" t="s">
        <v>207</v>
      </c>
      <c r="AU88" s="192" t="s">
        <v>75</v>
      </c>
      <c r="AY88" s="19" t="s">
        <v>204</v>
      </c>
      <c r="BE88" s="193">
        <f t="shared" ref="BE88:BE99" si="4">IF(N88="základní",J88,0)</f>
        <v>0</v>
      </c>
      <c r="BF88" s="193">
        <f t="shared" ref="BF88:BF99" si="5">IF(N88="snížená",J88,0)</f>
        <v>0</v>
      </c>
      <c r="BG88" s="193">
        <f t="shared" ref="BG88:BG99" si="6">IF(N88="zákl. přenesená",J88,0)</f>
        <v>0</v>
      </c>
      <c r="BH88" s="193">
        <f t="shared" ref="BH88:BH99" si="7">IF(N88="sníž. přenesená",J88,0)</f>
        <v>0</v>
      </c>
      <c r="BI88" s="193">
        <f t="shared" ref="BI88:BI99" si="8">IF(N88="nulová",J88,0)</f>
        <v>0</v>
      </c>
      <c r="BJ88" s="19" t="s">
        <v>75</v>
      </c>
      <c r="BK88" s="193">
        <f t="shared" ref="BK88:BK99" si="9">ROUND(I88*H88,2)</f>
        <v>0</v>
      </c>
      <c r="BL88" s="19" t="s">
        <v>389</v>
      </c>
      <c r="BM88" s="192" t="s">
        <v>1161</v>
      </c>
    </row>
    <row r="89" spans="1:65" s="2" customFormat="1" ht="37.9" customHeight="1">
      <c r="A89" s="36"/>
      <c r="B89" s="37"/>
      <c r="C89" s="181" t="s">
        <v>574</v>
      </c>
      <c r="D89" s="181" t="s">
        <v>207</v>
      </c>
      <c r="E89" s="182" t="s">
        <v>408</v>
      </c>
      <c r="F89" s="183" t="s">
        <v>409</v>
      </c>
      <c r="G89" s="184" t="s">
        <v>286</v>
      </c>
      <c r="H89" s="185">
        <v>3</v>
      </c>
      <c r="I89" s="186"/>
      <c r="J89" s="187">
        <f t="shared" si="0"/>
        <v>0</v>
      </c>
      <c r="K89" s="183" t="s">
        <v>388</v>
      </c>
      <c r="L89" s="41"/>
      <c r="M89" s="188" t="s">
        <v>19</v>
      </c>
      <c r="N89" s="189" t="s">
        <v>39</v>
      </c>
      <c r="O89" s="66"/>
      <c r="P89" s="190">
        <f t="shared" si="1"/>
        <v>0</v>
      </c>
      <c r="Q89" s="190">
        <v>0</v>
      </c>
      <c r="R89" s="190">
        <f t="shared" si="2"/>
        <v>0</v>
      </c>
      <c r="S89" s="190">
        <v>0</v>
      </c>
      <c r="T89" s="191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2" t="s">
        <v>389</v>
      </c>
      <c r="AT89" s="192" t="s">
        <v>207</v>
      </c>
      <c r="AU89" s="192" t="s">
        <v>75</v>
      </c>
      <c r="AY89" s="19" t="s">
        <v>204</v>
      </c>
      <c r="BE89" s="193">
        <f t="shared" si="4"/>
        <v>0</v>
      </c>
      <c r="BF89" s="193">
        <f t="shared" si="5"/>
        <v>0</v>
      </c>
      <c r="BG89" s="193">
        <f t="shared" si="6"/>
        <v>0</v>
      </c>
      <c r="BH89" s="193">
        <f t="shared" si="7"/>
        <v>0</v>
      </c>
      <c r="BI89" s="193">
        <f t="shared" si="8"/>
        <v>0</v>
      </c>
      <c r="BJ89" s="19" t="s">
        <v>75</v>
      </c>
      <c r="BK89" s="193">
        <f t="shared" si="9"/>
        <v>0</v>
      </c>
      <c r="BL89" s="19" t="s">
        <v>389</v>
      </c>
      <c r="BM89" s="192" t="s">
        <v>1162</v>
      </c>
    </row>
    <row r="90" spans="1:65" s="2" customFormat="1" ht="24.2" customHeight="1">
      <c r="A90" s="36"/>
      <c r="B90" s="37"/>
      <c r="C90" s="181" t="s">
        <v>736</v>
      </c>
      <c r="D90" s="181" t="s">
        <v>207</v>
      </c>
      <c r="E90" s="182" t="s">
        <v>412</v>
      </c>
      <c r="F90" s="183" t="s">
        <v>413</v>
      </c>
      <c r="G90" s="184" t="s">
        <v>286</v>
      </c>
      <c r="H90" s="185">
        <v>1</v>
      </c>
      <c r="I90" s="186"/>
      <c r="J90" s="187">
        <f t="shared" si="0"/>
        <v>0</v>
      </c>
      <c r="K90" s="183" t="s">
        <v>388</v>
      </c>
      <c r="L90" s="41"/>
      <c r="M90" s="188" t="s">
        <v>19</v>
      </c>
      <c r="N90" s="189" t="s">
        <v>39</v>
      </c>
      <c r="O90" s="66"/>
      <c r="P90" s="190">
        <f t="shared" si="1"/>
        <v>0</v>
      </c>
      <c r="Q90" s="190">
        <v>0</v>
      </c>
      <c r="R90" s="190">
        <f t="shared" si="2"/>
        <v>0</v>
      </c>
      <c r="S90" s="190">
        <v>0</v>
      </c>
      <c r="T90" s="191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389</v>
      </c>
      <c r="AT90" s="192" t="s">
        <v>207</v>
      </c>
      <c r="AU90" s="192" t="s">
        <v>75</v>
      </c>
      <c r="AY90" s="19" t="s">
        <v>204</v>
      </c>
      <c r="BE90" s="193">
        <f t="shared" si="4"/>
        <v>0</v>
      </c>
      <c r="BF90" s="193">
        <f t="shared" si="5"/>
        <v>0</v>
      </c>
      <c r="BG90" s="193">
        <f t="shared" si="6"/>
        <v>0</v>
      </c>
      <c r="BH90" s="193">
        <f t="shared" si="7"/>
        <v>0</v>
      </c>
      <c r="BI90" s="193">
        <f t="shared" si="8"/>
        <v>0</v>
      </c>
      <c r="BJ90" s="19" t="s">
        <v>75</v>
      </c>
      <c r="BK90" s="193">
        <f t="shared" si="9"/>
        <v>0</v>
      </c>
      <c r="BL90" s="19" t="s">
        <v>389</v>
      </c>
      <c r="BM90" s="192" t="s">
        <v>1163</v>
      </c>
    </row>
    <row r="91" spans="1:65" s="2" customFormat="1" ht="21.75" customHeight="1">
      <c r="A91" s="36"/>
      <c r="B91" s="37"/>
      <c r="C91" s="222" t="s">
        <v>738</v>
      </c>
      <c r="D91" s="222" t="s">
        <v>243</v>
      </c>
      <c r="E91" s="223" t="s">
        <v>441</v>
      </c>
      <c r="F91" s="224" t="s">
        <v>442</v>
      </c>
      <c r="G91" s="225" t="s">
        <v>286</v>
      </c>
      <c r="H91" s="226">
        <v>15</v>
      </c>
      <c r="I91" s="227"/>
      <c r="J91" s="228">
        <f t="shared" si="0"/>
        <v>0</v>
      </c>
      <c r="K91" s="224" t="s">
        <v>388</v>
      </c>
      <c r="L91" s="229"/>
      <c r="M91" s="230" t="s">
        <v>19</v>
      </c>
      <c r="N91" s="231" t="s">
        <v>39</v>
      </c>
      <c r="O91" s="66"/>
      <c r="P91" s="190">
        <f t="shared" si="1"/>
        <v>0</v>
      </c>
      <c r="Q91" s="190">
        <v>0</v>
      </c>
      <c r="R91" s="190">
        <f t="shared" si="2"/>
        <v>0</v>
      </c>
      <c r="S91" s="190">
        <v>0</v>
      </c>
      <c r="T91" s="191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389</v>
      </c>
      <c r="AT91" s="192" t="s">
        <v>243</v>
      </c>
      <c r="AU91" s="192" t="s">
        <v>75</v>
      </c>
      <c r="AY91" s="19" t="s">
        <v>204</v>
      </c>
      <c r="BE91" s="193">
        <f t="shared" si="4"/>
        <v>0</v>
      </c>
      <c r="BF91" s="193">
        <f t="shared" si="5"/>
        <v>0</v>
      </c>
      <c r="BG91" s="193">
        <f t="shared" si="6"/>
        <v>0</v>
      </c>
      <c r="BH91" s="193">
        <f t="shared" si="7"/>
        <v>0</v>
      </c>
      <c r="BI91" s="193">
        <f t="shared" si="8"/>
        <v>0</v>
      </c>
      <c r="BJ91" s="19" t="s">
        <v>75</v>
      </c>
      <c r="BK91" s="193">
        <f t="shared" si="9"/>
        <v>0</v>
      </c>
      <c r="BL91" s="19" t="s">
        <v>389</v>
      </c>
      <c r="BM91" s="192" t="s">
        <v>1164</v>
      </c>
    </row>
    <row r="92" spans="1:65" s="2" customFormat="1" ht="44.25" customHeight="1">
      <c r="A92" s="36"/>
      <c r="B92" s="37"/>
      <c r="C92" s="181" t="s">
        <v>75</v>
      </c>
      <c r="D92" s="181" t="s">
        <v>207</v>
      </c>
      <c r="E92" s="182" t="s">
        <v>415</v>
      </c>
      <c r="F92" s="183" t="s">
        <v>416</v>
      </c>
      <c r="G92" s="184" t="s">
        <v>286</v>
      </c>
      <c r="H92" s="185">
        <v>30</v>
      </c>
      <c r="I92" s="186"/>
      <c r="J92" s="187">
        <f t="shared" si="0"/>
        <v>0</v>
      </c>
      <c r="K92" s="183" t="s">
        <v>388</v>
      </c>
      <c r="L92" s="41"/>
      <c r="M92" s="188" t="s">
        <v>19</v>
      </c>
      <c r="N92" s="189" t="s">
        <v>39</v>
      </c>
      <c r="O92" s="66"/>
      <c r="P92" s="190">
        <f t="shared" si="1"/>
        <v>0</v>
      </c>
      <c r="Q92" s="190">
        <v>0</v>
      </c>
      <c r="R92" s="190">
        <f t="shared" si="2"/>
        <v>0</v>
      </c>
      <c r="S92" s="190">
        <v>0</v>
      </c>
      <c r="T92" s="191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2" t="s">
        <v>389</v>
      </c>
      <c r="AT92" s="192" t="s">
        <v>207</v>
      </c>
      <c r="AU92" s="192" t="s">
        <v>75</v>
      </c>
      <c r="AY92" s="19" t="s">
        <v>204</v>
      </c>
      <c r="BE92" s="193">
        <f t="shared" si="4"/>
        <v>0</v>
      </c>
      <c r="BF92" s="193">
        <f t="shared" si="5"/>
        <v>0</v>
      </c>
      <c r="BG92" s="193">
        <f t="shared" si="6"/>
        <v>0</v>
      </c>
      <c r="BH92" s="193">
        <f t="shared" si="7"/>
        <v>0</v>
      </c>
      <c r="BI92" s="193">
        <f t="shared" si="8"/>
        <v>0</v>
      </c>
      <c r="BJ92" s="19" t="s">
        <v>75</v>
      </c>
      <c r="BK92" s="193">
        <f t="shared" si="9"/>
        <v>0</v>
      </c>
      <c r="BL92" s="19" t="s">
        <v>389</v>
      </c>
      <c r="BM92" s="192" t="s">
        <v>1165</v>
      </c>
    </row>
    <row r="93" spans="1:65" s="2" customFormat="1" ht="16.5" customHeight="1">
      <c r="A93" s="36"/>
      <c r="B93" s="37"/>
      <c r="C93" s="222" t="s">
        <v>80</v>
      </c>
      <c r="D93" s="222" t="s">
        <v>243</v>
      </c>
      <c r="E93" s="223" t="s">
        <v>418</v>
      </c>
      <c r="F93" s="224" t="s">
        <v>419</v>
      </c>
      <c r="G93" s="225" t="s">
        <v>286</v>
      </c>
      <c r="H93" s="226">
        <v>30</v>
      </c>
      <c r="I93" s="227"/>
      <c r="J93" s="228">
        <f t="shared" si="0"/>
        <v>0</v>
      </c>
      <c r="K93" s="224" t="s">
        <v>388</v>
      </c>
      <c r="L93" s="229"/>
      <c r="M93" s="230" t="s">
        <v>19</v>
      </c>
      <c r="N93" s="231" t="s">
        <v>39</v>
      </c>
      <c r="O93" s="66"/>
      <c r="P93" s="190">
        <f t="shared" si="1"/>
        <v>0</v>
      </c>
      <c r="Q93" s="190">
        <v>0</v>
      </c>
      <c r="R93" s="190">
        <f t="shared" si="2"/>
        <v>0</v>
      </c>
      <c r="S93" s="190">
        <v>0</v>
      </c>
      <c r="T93" s="191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2" t="s">
        <v>420</v>
      </c>
      <c r="AT93" s="192" t="s">
        <v>243</v>
      </c>
      <c r="AU93" s="192" t="s">
        <v>75</v>
      </c>
      <c r="AY93" s="19" t="s">
        <v>204</v>
      </c>
      <c r="BE93" s="193">
        <f t="shared" si="4"/>
        <v>0</v>
      </c>
      <c r="BF93" s="193">
        <f t="shared" si="5"/>
        <v>0</v>
      </c>
      <c r="BG93" s="193">
        <f t="shared" si="6"/>
        <v>0</v>
      </c>
      <c r="BH93" s="193">
        <f t="shared" si="7"/>
        <v>0</v>
      </c>
      <c r="BI93" s="193">
        <f t="shared" si="8"/>
        <v>0</v>
      </c>
      <c r="BJ93" s="19" t="s">
        <v>75</v>
      </c>
      <c r="BK93" s="193">
        <f t="shared" si="9"/>
        <v>0</v>
      </c>
      <c r="BL93" s="19" t="s">
        <v>420</v>
      </c>
      <c r="BM93" s="192" t="s">
        <v>1166</v>
      </c>
    </row>
    <row r="94" spans="1:65" s="2" customFormat="1" ht="16.5" customHeight="1">
      <c r="A94" s="36"/>
      <c r="B94" s="37"/>
      <c r="C94" s="181" t="s">
        <v>245</v>
      </c>
      <c r="D94" s="181" t="s">
        <v>207</v>
      </c>
      <c r="E94" s="182" t="s">
        <v>422</v>
      </c>
      <c r="F94" s="183" t="s">
        <v>423</v>
      </c>
      <c r="G94" s="184" t="s">
        <v>251</v>
      </c>
      <c r="H94" s="185">
        <v>4</v>
      </c>
      <c r="I94" s="186"/>
      <c r="J94" s="187">
        <f t="shared" si="0"/>
        <v>0</v>
      </c>
      <c r="K94" s="183" t="s">
        <v>388</v>
      </c>
      <c r="L94" s="41"/>
      <c r="M94" s="188" t="s">
        <v>19</v>
      </c>
      <c r="N94" s="189" t="s">
        <v>39</v>
      </c>
      <c r="O94" s="66"/>
      <c r="P94" s="190">
        <f t="shared" si="1"/>
        <v>0</v>
      </c>
      <c r="Q94" s="190">
        <v>0</v>
      </c>
      <c r="R94" s="190">
        <f t="shared" si="2"/>
        <v>0</v>
      </c>
      <c r="S94" s="190">
        <v>0</v>
      </c>
      <c r="T94" s="191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2" t="s">
        <v>252</v>
      </c>
      <c r="AT94" s="192" t="s">
        <v>207</v>
      </c>
      <c r="AU94" s="192" t="s">
        <v>75</v>
      </c>
      <c r="AY94" s="19" t="s">
        <v>204</v>
      </c>
      <c r="BE94" s="193">
        <f t="shared" si="4"/>
        <v>0</v>
      </c>
      <c r="BF94" s="193">
        <f t="shared" si="5"/>
        <v>0</v>
      </c>
      <c r="BG94" s="193">
        <f t="shared" si="6"/>
        <v>0</v>
      </c>
      <c r="BH94" s="193">
        <f t="shared" si="7"/>
        <v>0</v>
      </c>
      <c r="BI94" s="193">
        <f t="shared" si="8"/>
        <v>0</v>
      </c>
      <c r="BJ94" s="19" t="s">
        <v>75</v>
      </c>
      <c r="BK94" s="193">
        <f t="shared" si="9"/>
        <v>0</v>
      </c>
      <c r="BL94" s="19" t="s">
        <v>252</v>
      </c>
      <c r="BM94" s="192" t="s">
        <v>1167</v>
      </c>
    </row>
    <row r="95" spans="1:65" s="2" customFormat="1" ht="16.5" customHeight="1">
      <c r="A95" s="36"/>
      <c r="B95" s="37"/>
      <c r="C95" s="222" t="s">
        <v>206</v>
      </c>
      <c r="D95" s="222" t="s">
        <v>243</v>
      </c>
      <c r="E95" s="223" t="s">
        <v>428</v>
      </c>
      <c r="F95" s="224" t="s">
        <v>429</v>
      </c>
      <c r="G95" s="225" t="s">
        <v>251</v>
      </c>
      <c r="H95" s="226">
        <v>4</v>
      </c>
      <c r="I95" s="227"/>
      <c r="J95" s="228">
        <f t="shared" si="0"/>
        <v>0</v>
      </c>
      <c r="K95" s="224" t="s">
        <v>388</v>
      </c>
      <c r="L95" s="229"/>
      <c r="M95" s="230" t="s">
        <v>19</v>
      </c>
      <c r="N95" s="231" t="s">
        <v>39</v>
      </c>
      <c r="O95" s="66"/>
      <c r="P95" s="190">
        <f t="shared" si="1"/>
        <v>0</v>
      </c>
      <c r="Q95" s="190">
        <v>0</v>
      </c>
      <c r="R95" s="190">
        <f t="shared" si="2"/>
        <v>0</v>
      </c>
      <c r="S95" s="190">
        <v>0</v>
      </c>
      <c r="T95" s="191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2" t="s">
        <v>420</v>
      </c>
      <c r="AT95" s="192" t="s">
        <v>243</v>
      </c>
      <c r="AU95" s="192" t="s">
        <v>75</v>
      </c>
      <c r="AY95" s="19" t="s">
        <v>204</v>
      </c>
      <c r="BE95" s="193">
        <f t="shared" si="4"/>
        <v>0</v>
      </c>
      <c r="BF95" s="193">
        <f t="shared" si="5"/>
        <v>0</v>
      </c>
      <c r="BG95" s="193">
        <f t="shared" si="6"/>
        <v>0</v>
      </c>
      <c r="BH95" s="193">
        <f t="shared" si="7"/>
        <v>0</v>
      </c>
      <c r="BI95" s="193">
        <f t="shared" si="8"/>
        <v>0</v>
      </c>
      <c r="BJ95" s="19" t="s">
        <v>75</v>
      </c>
      <c r="BK95" s="193">
        <f t="shared" si="9"/>
        <v>0</v>
      </c>
      <c r="BL95" s="19" t="s">
        <v>420</v>
      </c>
      <c r="BM95" s="192" t="s">
        <v>1168</v>
      </c>
    </row>
    <row r="96" spans="1:65" s="2" customFormat="1" ht="21.75" customHeight="1">
      <c r="A96" s="36"/>
      <c r="B96" s="37"/>
      <c r="C96" s="181" t="s">
        <v>218</v>
      </c>
      <c r="D96" s="181" t="s">
        <v>207</v>
      </c>
      <c r="E96" s="182" t="s">
        <v>437</v>
      </c>
      <c r="F96" s="183" t="s">
        <v>438</v>
      </c>
      <c r="G96" s="184" t="s">
        <v>286</v>
      </c>
      <c r="H96" s="185">
        <v>29</v>
      </c>
      <c r="I96" s="186"/>
      <c r="J96" s="187">
        <f t="shared" si="0"/>
        <v>0</v>
      </c>
      <c r="K96" s="183" t="s">
        <v>388</v>
      </c>
      <c r="L96" s="41"/>
      <c r="M96" s="188" t="s">
        <v>19</v>
      </c>
      <c r="N96" s="189" t="s">
        <v>39</v>
      </c>
      <c r="O96" s="66"/>
      <c r="P96" s="190">
        <f t="shared" si="1"/>
        <v>0</v>
      </c>
      <c r="Q96" s="190">
        <v>0</v>
      </c>
      <c r="R96" s="190">
        <f t="shared" si="2"/>
        <v>0</v>
      </c>
      <c r="S96" s="190">
        <v>0</v>
      </c>
      <c r="T96" s="191">
        <f t="shared" si="3"/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2" t="s">
        <v>389</v>
      </c>
      <c r="AT96" s="192" t="s">
        <v>207</v>
      </c>
      <c r="AU96" s="192" t="s">
        <v>75</v>
      </c>
      <c r="AY96" s="19" t="s">
        <v>204</v>
      </c>
      <c r="BE96" s="193">
        <f t="shared" si="4"/>
        <v>0</v>
      </c>
      <c r="BF96" s="193">
        <f t="shared" si="5"/>
        <v>0</v>
      </c>
      <c r="BG96" s="193">
        <f t="shared" si="6"/>
        <v>0</v>
      </c>
      <c r="BH96" s="193">
        <f t="shared" si="7"/>
        <v>0</v>
      </c>
      <c r="BI96" s="193">
        <f t="shared" si="8"/>
        <v>0</v>
      </c>
      <c r="BJ96" s="19" t="s">
        <v>75</v>
      </c>
      <c r="BK96" s="193">
        <f t="shared" si="9"/>
        <v>0</v>
      </c>
      <c r="BL96" s="19" t="s">
        <v>389</v>
      </c>
      <c r="BM96" s="192" t="s">
        <v>1169</v>
      </c>
    </row>
    <row r="97" spans="1:65" s="2" customFormat="1" ht="24.2" customHeight="1">
      <c r="A97" s="36"/>
      <c r="B97" s="37"/>
      <c r="C97" s="222" t="s">
        <v>223</v>
      </c>
      <c r="D97" s="222" t="s">
        <v>243</v>
      </c>
      <c r="E97" s="223" t="s">
        <v>1019</v>
      </c>
      <c r="F97" s="224" t="s">
        <v>1020</v>
      </c>
      <c r="G97" s="225" t="s">
        <v>286</v>
      </c>
      <c r="H97" s="226">
        <v>14</v>
      </c>
      <c r="I97" s="227"/>
      <c r="J97" s="228">
        <f t="shared" si="0"/>
        <v>0</v>
      </c>
      <c r="K97" s="224" t="s">
        <v>388</v>
      </c>
      <c r="L97" s="229"/>
      <c r="M97" s="230" t="s">
        <v>19</v>
      </c>
      <c r="N97" s="231" t="s">
        <v>39</v>
      </c>
      <c r="O97" s="66"/>
      <c r="P97" s="190">
        <f t="shared" si="1"/>
        <v>0</v>
      </c>
      <c r="Q97" s="190">
        <v>0</v>
      </c>
      <c r="R97" s="190">
        <f t="shared" si="2"/>
        <v>0</v>
      </c>
      <c r="S97" s="190">
        <v>0</v>
      </c>
      <c r="T97" s="191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2" t="s">
        <v>389</v>
      </c>
      <c r="AT97" s="192" t="s">
        <v>243</v>
      </c>
      <c r="AU97" s="192" t="s">
        <v>75</v>
      </c>
      <c r="AY97" s="19" t="s">
        <v>204</v>
      </c>
      <c r="BE97" s="193">
        <f t="shared" si="4"/>
        <v>0</v>
      </c>
      <c r="BF97" s="193">
        <f t="shared" si="5"/>
        <v>0</v>
      </c>
      <c r="BG97" s="193">
        <f t="shared" si="6"/>
        <v>0</v>
      </c>
      <c r="BH97" s="193">
        <f t="shared" si="7"/>
        <v>0</v>
      </c>
      <c r="BI97" s="193">
        <f t="shared" si="8"/>
        <v>0</v>
      </c>
      <c r="BJ97" s="19" t="s">
        <v>75</v>
      </c>
      <c r="BK97" s="193">
        <f t="shared" si="9"/>
        <v>0</v>
      </c>
      <c r="BL97" s="19" t="s">
        <v>389</v>
      </c>
      <c r="BM97" s="192" t="s">
        <v>1170</v>
      </c>
    </row>
    <row r="98" spans="1:65" s="2" customFormat="1" ht="21.75" customHeight="1">
      <c r="A98" s="36"/>
      <c r="B98" s="37"/>
      <c r="C98" s="181" t="s">
        <v>229</v>
      </c>
      <c r="D98" s="181" t="s">
        <v>207</v>
      </c>
      <c r="E98" s="182" t="s">
        <v>1171</v>
      </c>
      <c r="F98" s="183" t="s">
        <v>1172</v>
      </c>
      <c r="G98" s="184" t="s">
        <v>286</v>
      </c>
      <c r="H98" s="185">
        <v>35</v>
      </c>
      <c r="I98" s="186"/>
      <c r="J98" s="187">
        <f t="shared" si="0"/>
        <v>0</v>
      </c>
      <c r="K98" s="183" t="s">
        <v>388</v>
      </c>
      <c r="L98" s="41"/>
      <c r="M98" s="188" t="s">
        <v>19</v>
      </c>
      <c r="N98" s="189" t="s">
        <v>39</v>
      </c>
      <c r="O98" s="66"/>
      <c r="P98" s="190">
        <f t="shared" si="1"/>
        <v>0</v>
      </c>
      <c r="Q98" s="190">
        <v>0</v>
      </c>
      <c r="R98" s="190">
        <f t="shared" si="2"/>
        <v>0</v>
      </c>
      <c r="S98" s="190">
        <v>0</v>
      </c>
      <c r="T98" s="191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2" t="s">
        <v>389</v>
      </c>
      <c r="AT98" s="192" t="s">
        <v>207</v>
      </c>
      <c r="AU98" s="192" t="s">
        <v>75</v>
      </c>
      <c r="AY98" s="19" t="s">
        <v>204</v>
      </c>
      <c r="BE98" s="193">
        <f t="shared" si="4"/>
        <v>0</v>
      </c>
      <c r="BF98" s="193">
        <f t="shared" si="5"/>
        <v>0</v>
      </c>
      <c r="BG98" s="193">
        <f t="shared" si="6"/>
        <v>0</v>
      </c>
      <c r="BH98" s="193">
        <f t="shared" si="7"/>
        <v>0</v>
      </c>
      <c r="BI98" s="193">
        <f t="shared" si="8"/>
        <v>0</v>
      </c>
      <c r="BJ98" s="19" t="s">
        <v>75</v>
      </c>
      <c r="BK98" s="193">
        <f t="shared" si="9"/>
        <v>0</v>
      </c>
      <c r="BL98" s="19" t="s">
        <v>389</v>
      </c>
      <c r="BM98" s="192" t="s">
        <v>1173</v>
      </c>
    </row>
    <row r="99" spans="1:65" s="2" customFormat="1" ht="16.5" customHeight="1">
      <c r="A99" s="36"/>
      <c r="B99" s="37"/>
      <c r="C99" s="222" t="s">
        <v>236</v>
      </c>
      <c r="D99" s="222" t="s">
        <v>243</v>
      </c>
      <c r="E99" s="223" t="s">
        <v>1174</v>
      </c>
      <c r="F99" s="224" t="s">
        <v>1175</v>
      </c>
      <c r="G99" s="225" t="s">
        <v>286</v>
      </c>
      <c r="H99" s="226">
        <v>35</v>
      </c>
      <c r="I99" s="227"/>
      <c r="J99" s="228">
        <f t="shared" si="0"/>
        <v>0</v>
      </c>
      <c r="K99" s="224" t="s">
        <v>388</v>
      </c>
      <c r="L99" s="229"/>
      <c r="M99" s="230" t="s">
        <v>19</v>
      </c>
      <c r="N99" s="231" t="s">
        <v>39</v>
      </c>
      <c r="O99" s="66"/>
      <c r="P99" s="190">
        <f t="shared" si="1"/>
        <v>0</v>
      </c>
      <c r="Q99" s="190">
        <v>0</v>
      </c>
      <c r="R99" s="190">
        <f t="shared" si="2"/>
        <v>0</v>
      </c>
      <c r="S99" s="190">
        <v>0</v>
      </c>
      <c r="T99" s="191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2" t="s">
        <v>420</v>
      </c>
      <c r="AT99" s="192" t="s">
        <v>243</v>
      </c>
      <c r="AU99" s="192" t="s">
        <v>75</v>
      </c>
      <c r="AY99" s="19" t="s">
        <v>204</v>
      </c>
      <c r="BE99" s="193">
        <f t="shared" si="4"/>
        <v>0</v>
      </c>
      <c r="BF99" s="193">
        <f t="shared" si="5"/>
        <v>0</v>
      </c>
      <c r="BG99" s="193">
        <f t="shared" si="6"/>
        <v>0</v>
      </c>
      <c r="BH99" s="193">
        <f t="shared" si="7"/>
        <v>0</v>
      </c>
      <c r="BI99" s="193">
        <f t="shared" si="8"/>
        <v>0</v>
      </c>
      <c r="BJ99" s="19" t="s">
        <v>75</v>
      </c>
      <c r="BK99" s="193">
        <f t="shared" si="9"/>
        <v>0</v>
      </c>
      <c r="BL99" s="19" t="s">
        <v>420</v>
      </c>
      <c r="BM99" s="192" t="s">
        <v>1176</v>
      </c>
    </row>
    <row r="100" spans="1:65" s="13" customFormat="1" ht="11.25">
      <c r="B100" s="199"/>
      <c r="C100" s="200"/>
      <c r="D100" s="201" t="s">
        <v>215</v>
      </c>
      <c r="E100" s="202" t="s">
        <v>19</v>
      </c>
      <c r="F100" s="203" t="s">
        <v>1177</v>
      </c>
      <c r="G100" s="200"/>
      <c r="H100" s="204">
        <v>35</v>
      </c>
      <c r="I100" s="205"/>
      <c r="J100" s="200"/>
      <c r="K100" s="200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215</v>
      </c>
      <c r="AU100" s="210" t="s">
        <v>75</v>
      </c>
      <c r="AV100" s="13" t="s">
        <v>80</v>
      </c>
      <c r="AW100" s="13" t="s">
        <v>30</v>
      </c>
      <c r="AX100" s="13" t="s">
        <v>75</v>
      </c>
      <c r="AY100" s="210" t="s">
        <v>204</v>
      </c>
    </row>
    <row r="101" spans="1:65" s="2" customFormat="1" ht="37.9" customHeight="1">
      <c r="A101" s="36"/>
      <c r="B101" s="37"/>
      <c r="C101" s="181" t="s">
        <v>1178</v>
      </c>
      <c r="D101" s="181" t="s">
        <v>207</v>
      </c>
      <c r="E101" s="182" t="s">
        <v>396</v>
      </c>
      <c r="F101" s="183" t="s">
        <v>397</v>
      </c>
      <c r="G101" s="184" t="s">
        <v>286</v>
      </c>
      <c r="H101" s="185">
        <v>32</v>
      </c>
      <c r="I101" s="186"/>
      <c r="J101" s="187">
        <f>ROUND(I101*H101,2)</f>
        <v>0</v>
      </c>
      <c r="K101" s="183" t="s">
        <v>388</v>
      </c>
      <c r="L101" s="41"/>
      <c r="M101" s="188" t="s">
        <v>19</v>
      </c>
      <c r="N101" s="189" t="s">
        <v>39</v>
      </c>
      <c r="O101" s="66"/>
      <c r="P101" s="190">
        <f>O101*H101</f>
        <v>0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2" t="s">
        <v>206</v>
      </c>
      <c r="AT101" s="192" t="s">
        <v>207</v>
      </c>
      <c r="AU101" s="192" t="s">
        <v>75</v>
      </c>
      <c r="AY101" s="19" t="s">
        <v>204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9" t="s">
        <v>75</v>
      </c>
      <c r="BK101" s="193">
        <f>ROUND(I101*H101,2)</f>
        <v>0</v>
      </c>
      <c r="BL101" s="19" t="s">
        <v>206</v>
      </c>
      <c r="BM101" s="192" t="s">
        <v>1179</v>
      </c>
    </row>
    <row r="102" spans="1:65" s="2" customFormat="1" ht="21.75" customHeight="1">
      <c r="A102" s="36"/>
      <c r="B102" s="37"/>
      <c r="C102" s="222" t="s">
        <v>607</v>
      </c>
      <c r="D102" s="222" t="s">
        <v>243</v>
      </c>
      <c r="E102" s="223" t="s">
        <v>400</v>
      </c>
      <c r="F102" s="224" t="s">
        <v>401</v>
      </c>
      <c r="G102" s="225" t="s">
        <v>286</v>
      </c>
      <c r="H102" s="226">
        <v>32</v>
      </c>
      <c r="I102" s="227"/>
      <c r="J102" s="228">
        <f>ROUND(I102*H102,2)</f>
        <v>0</v>
      </c>
      <c r="K102" s="224" t="s">
        <v>388</v>
      </c>
      <c r="L102" s="229"/>
      <c r="M102" s="230" t="s">
        <v>19</v>
      </c>
      <c r="N102" s="231" t="s">
        <v>39</v>
      </c>
      <c r="O102" s="66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2" t="s">
        <v>389</v>
      </c>
      <c r="AT102" s="192" t="s">
        <v>243</v>
      </c>
      <c r="AU102" s="192" t="s">
        <v>75</v>
      </c>
      <c r="AY102" s="19" t="s">
        <v>204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9" t="s">
        <v>75</v>
      </c>
      <c r="BK102" s="193">
        <f>ROUND(I102*H102,2)</f>
        <v>0</v>
      </c>
      <c r="BL102" s="19" t="s">
        <v>389</v>
      </c>
      <c r="BM102" s="192" t="s">
        <v>1180</v>
      </c>
    </row>
    <row r="103" spans="1:65" s="2" customFormat="1" ht="24.2" customHeight="1">
      <c r="A103" s="36"/>
      <c r="B103" s="37"/>
      <c r="C103" s="181" t="s">
        <v>445</v>
      </c>
      <c r="D103" s="181" t="s">
        <v>207</v>
      </c>
      <c r="E103" s="182" t="s">
        <v>478</v>
      </c>
      <c r="F103" s="183" t="s">
        <v>479</v>
      </c>
      <c r="G103" s="184" t="s">
        <v>251</v>
      </c>
      <c r="H103" s="185">
        <v>1</v>
      </c>
      <c r="I103" s="186"/>
      <c r="J103" s="187">
        <f>ROUND(I103*H103,2)</f>
        <v>0</v>
      </c>
      <c r="K103" s="183" t="s">
        <v>388</v>
      </c>
      <c r="L103" s="41"/>
      <c r="M103" s="188" t="s">
        <v>19</v>
      </c>
      <c r="N103" s="189" t="s">
        <v>39</v>
      </c>
      <c r="O103" s="66"/>
      <c r="P103" s="190">
        <f>O103*H103</f>
        <v>0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2" t="s">
        <v>389</v>
      </c>
      <c r="AT103" s="192" t="s">
        <v>207</v>
      </c>
      <c r="AU103" s="192" t="s">
        <v>75</v>
      </c>
      <c r="AY103" s="19" t="s">
        <v>204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9" t="s">
        <v>75</v>
      </c>
      <c r="BK103" s="193">
        <f>ROUND(I103*H103,2)</f>
        <v>0</v>
      </c>
      <c r="BL103" s="19" t="s">
        <v>389</v>
      </c>
      <c r="BM103" s="192" t="s">
        <v>1181</v>
      </c>
    </row>
    <row r="104" spans="1:65" s="2" customFormat="1" ht="37.9" customHeight="1">
      <c r="A104" s="36"/>
      <c r="B104" s="37"/>
      <c r="C104" s="222" t="s">
        <v>252</v>
      </c>
      <c r="D104" s="222" t="s">
        <v>243</v>
      </c>
      <c r="E104" s="223" t="s">
        <v>482</v>
      </c>
      <c r="F104" s="224" t="s">
        <v>483</v>
      </c>
      <c r="G104" s="225" t="s">
        <v>251</v>
      </c>
      <c r="H104" s="226">
        <v>1</v>
      </c>
      <c r="I104" s="227"/>
      <c r="J104" s="228">
        <f>ROUND(I104*H104,2)</f>
        <v>0</v>
      </c>
      <c r="K104" s="224" t="s">
        <v>19</v>
      </c>
      <c r="L104" s="229"/>
      <c r="M104" s="230" t="s">
        <v>19</v>
      </c>
      <c r="N104" s="231" t="s">
        <v>39</v>
      </c>
      <c r="O104" s="66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2" t="s">
        <v>420</v>
      </c>
      <c r="AT104" s="192" t="s">
        <v>243</v>
      </c>
      <c r="AU104" s="192" t="s">
        <v>75</v>
      </c>
      <c r="AY104" s="19" t="s">
        <v>204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9" t="s">
        <v>75</v>
      </c>
      <c r="BK104" s="193">
        <f>ROUND(I104*H104,2)</f>
        <v>0</v>
      </c>
      <c r="BL104" s="19" t="s">
        <v>420</v>
      </c>
      <c r="BM104" s="192" t="s">
        <v>1182</v>
      </c>
    </row>
    <row r="105" spans="1:65" s="2" customFormat="1" ht="29.25">
      <c r="A105" s="36"/>
      <c r="B105" s="37"/>
      <c r="C105" s="38"/>
      <c r="D105" s="201" t="s">
        <v>311</v>
      </c>
      <c r="E105" s="38"/>
      <c r="F105" s="242" t="s">
        <v>485</v>
      </c>
      <c r="G105" s="38"/>
      <c r="H105" s="38"/>
      <c r="I105" s="196"/>
      <c r="J105" s="38"/>
      <c r="K105" s="38"/>
      <c r="L105" s="41"/>
      <c r="M105" s="197"/>
      <c r="N105" s="198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311</v>
      </c>
      <c r="AU105" s="19" t="s">
        <v>75</v>
      </c>
    </row>
    <row r="106" spans="1:65" s="15" customFormat="1" ht="11.25">
      <c r="B106" s="232"/>
      <c r="C106" s="233"/>
      <c r="D106" s="201" t="s">
        <v>215</v>
      </c>
      <c r="E106" s="234" t="s">
        <v>19</v>
      </c>
      <c r="F106" s="235" t="s">
        <v>486</v>
      </c>
      <c r="G106" s="233"/>
      <c r="H106" s="234" t="s">
        <v>19</v>
      </c>
      <c r="I106" s="236"/>
      <c r="J106" s="233"/>
      <c r="K106" s="233"/>
      <c r="L106" s="237"/>
      <c r="M106" s="238"/>
      <c r="N106" s="239"/>
      <c r="O106" s="239"/>
      <c r="P106" s="239"/>
      <c r="Q106" s="239"/>
      <c r="R106" s="239"/>
      <c r="S106" s="239"/>
      <c r="T106" s="240"/>
      <c r="AT106" s="241" t="s">
        <v>215</v>
      </c>
      <c r="AU106" s="241" t="s">
        <v>75</v>
      </c>
      <c r="AV106" s="15" t="s">
        <v>75</v>
      </c>
      <c r="AW106" s="15" t="s">
        <v>30</v>
      </c>
      <c r="AX106" s="15" t="s">
        <v>68</v>
      </c>
      <c r="AY106" s="241" t="s">
        <v>204</v>
      </c>
    </row>
    <row r="107" spans="1:65" s="13" customFormat="1" ht="11.25">
      <c r="B107" s="199"/>
      <c r="C107" s="200"/>
      <c r="D107" s="201" t="s">
        <v>215</v>
      </c>
      <c r="E107" s="202" t="s">
        <v>19</v>
      </c>
      <c r="F107" s="203" t="s">
        <v>75</v>
      </c>
      <c r="G107" s="200"/>
      <c r="H107" s="204">
        <v>1</v>
      </c>
      <c r="I107" s="205"/>
      <c r="J107" s="200"/>
      <c r="K107" s="200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215</v>
      </c>
      <c r="AU107" s="210" t="s">
        <v>75</v>
      </c>
      <c r="AV107" s="13" t="s">
        <v>80</v>
      </c>
      <c r="AW107" s="13" t="s">
        <v>30</v>
      </c>
      <c r="AX107" s="13" t="s">
        <v>75</v>
      </c>
      <c r="AY107" s="210" t="s">
        <v>204</v>
      </c>
    </row>
    <row r="108" spans="1:65" s="2" customFormat="1" ht="55.5" customHeight="1">
      <c r="A108" s="36"/>
      <c r="B108" s="37"/>
      <c r="C108" s="181" t="s">
        <v>1075</v>
      </c>
      <c r="D108" s="181" t="s">
        <v>207</v>
      </c>
      <c r="E108" s="182" t="s">
        <v>488</v>
      </c>
      <c r="F108" s="183" t="s">
        <v>489</v>
      </c>
      <c r="G108" s="184" t="s">
        <v>251</v>
      </c>
      <c r="H108" s="185">
        <v>1</v>
      </c>
      <c r="I108" s="186"/>
      <c r="J108" s="187">
        <f t="shared" ref="J108:J136" si="10">ROUND(I108*H108,2)</f>
        <v>0</v>
      </c>
      <c r="K108" s="183" t="s">
        <v>388</v>
      </c>
      <c r="L108" s="41"/>
      <c r="M108" s="188" t="s">
        <v>19</v>
      </c>
      <c r="N108" s="189" t="s">
        <v>39</v>
      </c>
      <c r="O108" s="66"/>
      <c r="P108" s="190">
        <f t="shared" ref="P108:P136" si="11">O108*H108</f>
        <v>0</v>
      </c>
      <c r="Q108" s="190">
        <v>0</v>
      </c>
      <c r="R108" s="190">
        <f t="shared" ref="R108:R136" si="12">Q108*H108</f>
        <v>0</v>
      </c>
      <c r="S108" s="190">
        <v>0</v>
      </c>
      <c r="T108" s="191">
        <f t="shared" ref="T108:T136" si="13"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2" t="s">
        <v>389</v>
      </c>
      <c r="AT108" s="192" t="s">
        <v>207</v>
      </c>
      <c r="AU108" s="192" t="s">
        <v>75</v>
      </c>
      <c r="AY108" s="19" t="s">
        <v>204</v>
      </c>
      <c r="BE108" s="193">
        <f t="shared" ref="BE108:BE136" si="14">IF(N108="základní",J108,0)</f>
        <v>0</v>
      </c>
      <c r="BF108" s="193">
        <f t="shared" ref="BF108:BF136" si="15">IF(N108="snížená",J108,0)</f>
        <v>0</v>
      </c>
      <c r="BG108" s="193">
        <f t="shared" ref="BG108:BG136" si="16">IF(N108="zákl. přenesená",J108,0)</f>
        <v>0</v>
      </c>
      <c r="BH108" s="193">
        <f t="shared" ref="BH108:BH136" si="17">IF(N108="sníž. přenesená",J108,0)</f>
        <v>0</v>
      </c>
      <c r="BI108" s="193">
        <f t="shared" ref="BI108:BI136" si="18">IF(N108="nulová",J108,0)</f>
        <v>0</v>
      </c>
      <c r="BJ108" s="19" t="s">
        <v>75</v>
      </c>
      <c r="BK108" s="193">
        <f t="shared" ref="BK108:BK136" si="19">ROUND(I108*H108,2)</f>
        <v>0</v>
      </c>
      <c r="BL108" s="19" t="s">
        <v>389</v>
      </c>
      <c r="BM108" s="192" t="s">
        <v>1183</v>
      </c>
    </row>
    <row r="109" spans="1:65" s="2" customFormat="1" ht="37.9" customHeight="1">
      <c r="A109" s="36"/>
      <c r="B109" s="37"/>
      <c r="C109" s="181" t="s">
        <v>1078</v>
      </c>
      <c r="D109" s="181" t="s">
        <v>207</v>
      </c>
      <c r="E109" s="182" t="s">
        <v>492</v>
      </c>
      <c r="F109" s="183" t="s">
        <v>493</v>
      </c>
      <c r="G109" s="184" t="s">
        <v>251</v>
      </c>
      <c r="H109" s="185">
        <v>2</v>
      </c>
      <c r="I109" s="186"/>
      <c r="J109" s="187">
        <f t="shared" si="10"/>
        <v>0</v>
      </c>
      <c r="K109" s="183" t="s">
        <v>388</v>
      </c>
      <c r="L109" s="41"/>
      <c r="M109" s="188" t="s">
        <v>19</v>
      </c>
      <c r="N109" s="189" t="s">
        <v>39</v>
      </c>
      <c r="O109" s="66"/>
      <c r="P109" s="190">
        <f t="shared" si="11"/>
        <v>0</v>
      </c>
      <c r="Q109" s="190">
        <v>0</v>
      </c>
      <c r="R109" s="190">
        <f t="shared" si="12"/>
        <v>0</v>
      </c>
      <c r="S109" s="190">
        <v>0</v>
      </c>
      <c r="T109" s="191">
        <f t="shared" si="1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2" t="s">
        <v>389</v>
      </c>
      <c r="AT109" s="192" t="s">
        <v>207</v>
      </c>
      <c r="AU109" s="192" t="s">
        <v>75</v>
      </c>
      <c r="AY109" s="19" t="s">
        <v>204</v>
      </c>
      <c r="BE109" s="193">
        <f t="shared" si="14"/>
        <v>0</v>
      </c>
      <c r="BF109" s="193">
        <f t="shared" si="15"/>
        <v>0</v>
      </c>
      <c r="BG109" s="193">
        <f t="shared" si="16"/>
        <v>0</v>
      </c>
      <c r="BH109" s="193">
        <f t="shared" si="17"/>
        <v>0</v>
      </c>
      <c r="BI109" s="193">
        <f t="shared" si="18"/>
        <v>0</v>
      </c>
      <c r="BJ109" s="19" t="s">
        <v>75</v>
      </c>
      <c r="BK109" s="193">
        <f t="shared" si="19"/>
        <v>0</v>
      </c>
      <c r="BL109" s="19" t="s">
        <v>389</v>
      </c>
      <c r="BM109" s="192" t="s">
        <v>1184</v>
      </c>
    </row>
    <row r="110" spans="1:65" s="2" customFormat="1" ht="24.2" customHeight="1">
      <c r="A110" s="36"/>
      <c r="B110" s="37"/>
      <c r="C110" s="181" t="s">
        <v>1047</v>
      </c>
      <c r="D110" s="181" t="s">
        <v>207</v>
      </c>
      <c r="E110" s="182" t="s">
        <v>496</v>
      </c>
      <c r="F110" s="183" t="s">
        <v>497</v>
      </c>
      <c r="G110" s="184" t="s">
        <v>251</v>
      </c>
      <c r="H110" s="185">
        <v>1</v>
      </c>
      <c r="I110" s="186"/>
      <c r="J110" s="187">
        <f t="shared" si="10"/>
        <v>0</v>
      </c>
      <c r="K110" s="183" t="s">
        <v>388</v>
      </c>
      <c r="L110" s="41"/>
      <c r="M110" s="188" t="s">
        <v>19</v>
      </c>
      <c r="N110" s="189" t="s">
        <v>39</v>
      </c>
      <c r="O110" s="66"/>
      <c r="P110" s="190">
        <f t="shared" si="11"/>
        <v>0</v>
      </c>
      <c r="Q110" s="190">
        <v>0</v>
      </c>
      <c r="R110" s="190">
        <f t="shared" si="12"/>
        <v>0</v>
      </c>
      <c r="S110" s="190">
        <v>0</v>
      </c>
      <c r="T110" s="191">
        <f t="shared" si="1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2" t="s">
        <v>389</v>
      </c>
      <c r="AT110" s="192" t="s">
        <v>207</v>
      </c>
      <c r="AU110" s="192" t="s">
        <v>75</v>
      </c>
      <c r="AY110" s="19" t="s">
        <v>204</v>
      </c>
      <c r="BE110" s="193">
        <f t="shared" si="14"/>
        <v>0</v>
      </c>
      <c r="BF110" s="193">
        <f t="shared" si="15"/>
        <v>0</v>
      </c>
      <c r="BG110" s="193">
        <f t="shared" si="16"/>
        <v>0</v>
      </c>
      <c r="BH110" s="193">
        <f t="shared" si="17"/>
        <v>0</v>
      </c>
      <c r="BI110" s="193">
        <f t="shared" si="18"/>
        <v>0</v>
      </c>
      <c r="BJ110" s="19" t="s">
        <v>75</v>
      </c>
      <c r="BK110" s="193">
        <f t="shared" si="19"/>
        <v>0</v>
      </c>
      <c r="BL110" s="19" t="s">
        <v>389</v>
      </c>
      <c r="BM110" s="192" t="s">
        <v>1185</v>
      </c>
    </row>
    <row r="111" spans="1:65" s="2" customFormat="1" ht="24.2" customHeight="1">
      <c r="A111" s="36"/>
      <c r="B111" s="37"/>
      <c r="C111" s="181" t="s">
        <v>611</v>
      </c>
      <c r="D111" s="181" t="s">
        <v>207</v>
      </c>
      <c r="E111" s="182" t="s">
        <v>500</v>
      </c>
      <c r="F111" s="183" t="s">
        <v>501</v>
      </c>
      <c r="G111" s="184" t="s">
        <v>502</v>
      </c>
      <c r="H111" s="185">
        <v>16</v>
      </c>
      <c r="I111" s="186"/>
      <c r="J111" s="187">
        <f t="shared" si="10"/>
        <v>0</v>
      </c>
      <c r="K111" s="183" t="s">
        <v>388</v>
      </c>
      <c r="L111" s="41"/>
      <c r="M111" s="188" t="s">
        <v>19</v>
      </c>
      <c r="N111" s="189" t="s">
        <v>39</v>
      </c>
      <c r="O111" s="66"/>
      <c r="P111" s="190">
        <f t="shared" si="11"/>
        <v>0</v>
      </c>
      <c r="Q111" s="190">
        <v>0</v>
      </c>
      <c r="R111" s="190">
        <f t="shared" si="12"/>
        <v>0</v>
      </c>
      <c r="S111" s="190">
        <v>0</v>
      </c>
      <c r="T111" s="191">
        <f t="shared" si="1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2" t="s">
        <v>389</v>
      </c>
      <c r="AT111" s="192" t="s">
        <v>207</v>
      </c>
      <c r="AU111" s="192" t="s">
        <v>75</v>
      </c>
      <c r="AY111" s="19" t="s">
        <v>204</v>
      </c>
      <c r="BE111" s="193">
        <f t="shared" si="14"/>
        <v>0</v>
      </c>
      <c r="BF111" s="193">
        <f t="shared" si="15"/>
        <v>0</v>
      </c>
      <c r="BG111" s="193">
        <f t="shared" si="16"/>
        <v>0</v>
      </c>
      <c r="BH111" s="193">
        <f t="shared" si="17"/>
        <v>0</v>
      </c>
      <c r="BI111" s="193">
        <f t="shared" si="18"/>
        <v>0</v>
      </c>
      <c r="BJ111" s="19" t="s">
        <v>75</v>
      </c>
      <c r="BK111" s="193">
        <f t="shared" si="19"/>
        <v>0</v>
      </c>
      <c r="BL111" s="19" t="s">
        <v>389</v>
      </c>
      <c r="BM111" s="192" t="s">
        <v>1186</v>
      </c>
    </row>
    <row r="112" spans="1:65" s="2" customFormat="1" ht="21.75" customHeight="1">
      <c r="A112" s="36"/>
      <c r="B112" s="37"/>
      <c r="C112" s="181" t="s">
        <v>837</v>
      </c>
      <c r="D112" s="181" t="s">
        <v>207</v>
      </c>
      <c r="E112" s="182" t="s">
        <v>509</v>
      </c>
      <c r="F112" s="183" t="s">
        <v>510</v>
      </c>
      <c r="G112" s="184" t="s">
        <v>502</v>
      </c>
      <c r="H112" s="185">
        <v>2</v>
      </c>
      <c r="I112" s="186"/>
      <c r="J112" s="187">
        <f t="shared" si="10"/>
        <v>0</v>
      </c>
      <c r="K112" s="183" t="s">
        <v>388</v>
      </c>
      <c r="L112" s="41"/>
      <c r="M112" s="188" t="s">
        <v>19</v>
      </c>
      <c r="N112" s="189" t="s">
        <v>39</v>
      </c>
      <c r="O112" s="66"/>
      <c r="P112" s="190">
        <f t="shared" si="11"/>
        <v>0</v>
      </c>
      <c r="Q112" s="190">
        <v>0</v>
      </c>
      <c r="R112" s="190">
        <f t="shared" si="12"/>
        <v>0</v>
      </c>
      <c r="S112" s="190">
        <v>0</v>
      </c>
      <c r="T112" s="191">
        <f t="shared" si="1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2" t="s">
        <v>389</v>
      </c>
      <c r="AT112" s="192" t="s">
        <v>207</v>
      </c>
      <c r="AU112" s="192" t="s">
        <v>75</v>
      </c>
      <c r="AY112" s="19" t="s">
        <v>204</v>
      </c>
      <c r="BE112" s="193">
        <f t="shared" si="14"/>
        <v>0</v>
      </c>
      <c r="BF112" s="193">
        <f t="shared" si="15"/>
        <v>0</v>
      </c>
      <c r="BG112" s="193">
        <f t="shared" si="16"/>
        <v>0</v>
      </c>
      <c r="BH112" s="193">
        <f t="shared" si="17"/>
        <v>0</v>
      </c>
      <c r="BI112" s="193">
        <f t="shared" si="18"/>
        <v>0</v>
      </c>
      <c r="BJ112" s="19" t="s">
        <v>75</v>
      </c>
      <c r="BK112" s="193">
        <f t="shared" si="19"/>
        <v>0</v>
      </c>
      <c r="BL112" s="19" t="s">
        <v>389</v>
      </c>
      <c r="BM112" s="192" t="s">
        <v>1187</v>
      </c>
    </row>
    <row r="113" spans="1:65" s="2" customFormat="1" ht="24.2" customHeight="1">
      <c r="A113" s="36"/>
      <c r="B113" s="37"/>
      <c r="C113" s="181" t="s">
        <v>1039</v>
      </c>
      <c r="D113" s="181" t="s">
        <v>207</v>
      </c>
      <c r="E113" s="182" t="s">
        <v>513</v>
      </c>
      <c r="F113" s="183" t="s">
        <v>514</v>
      </c>
      <c r="G113" s="184" t="s">
        <v>502</v>
      </c>
      <c r="H113" s="185">
        <v>2</v>
      </c>
      <c r="I113" s="186"/>
      <c r="J113" s="187">
        <f t="shared" si="10"/>
        <v>0</v>
      </c>
      <c r="K113" s="183" t="s">
        <v>388</v>
      </c>
      <c r="L113" s="41"/>
      <c r="M113" s="188" t="s">
        <v>19</v>
      </c>
      <c r="N113" s="189" t="s">
        <v>39</v>
      </c>
      <c r="O113" s="66"/>
      <c r="P113" s="190">
        <f t="shared" si="11"/>
        <v>0</v>
      </c>
      <c r="Q113" s="190">
        <v>0</v>
      </c>
      <c r="R113" s="190">
        <f t="shared" si="12"/>
        <v>0</v>
      </c>
      <c r="S113" s="190">
        <v>0</v>
      </c>
      <c r="T113" s="191">
        <f t="shared" si="1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2" t="s">
        <v>389</v>
      </c>
      <c r="AT113" s="192" t="s">
        <v>207</v>
      </c>
      <c r="AU113" s="192" t="s">
        <v>75</v>
      </c>
      <c r="AY113" s="19" t="s">
        <v>204</v>
      </c>
      <c r="BE113" s="193">
        <f t="shared" si="14"/>
        <v>0</v>
      </c>
      <c r="BF113" s="193">
        <f t="shared" si="15"/>
        <v>0</v>
      </c>
      <c r="BG113" s="193">
        <f t="shared" si="16"/>
        <v>0</v>
      </c>
      <c r="BH113" s="193">
        <f t="shared" si="17"/>
        <v>0</v>
      </c>
      <c r="BI113" s="193">
        <f t="shared" si="18"/>
        <v>0</v>
      </c>
      <c r="BJ113" s="19" t="s">
        <v>75</v>
      </c>
      <c r="BK113" s="193">
        <f t="shared" si="19"/>
        <v>0</v>
      </c>
      <c r="BL113" s="19" t="s">
        <v>389</v>
      </c>
      <c r="BM113" s="192" t="s">
        <v>1188</v>
      </c>
    </row>
    <row r="114" spans="1:65" s="2" customFormat="1" ht="24.2" customHeight="1">
      <c r="A114" s="36"/>
      <c r="B114" s="37"/>
      <c r="C114" s="181" t="s">
        <v>615</v>
      </c>
      <c r="D114" s="181" t="s">
        <v>207</v>
      </c>
      <c r="E114" s="182" t="s">
        <v>517</v>
      </c>
      <c r="F114" s="183" t="s">
        <v>518</v>
      </c>
      <c r="G114" s="184" t="s">
        <v>502</v>
      </c>
      <c r="H114" s="185">
        <v>4</v>
      </c>
      <c r="I114" s="186"/>
      <c r="J114" s="187">
        <f t="shared" si="10"/>
        <v>0</v>
      </c>
      <c r="K114" s="183" t="s">
        <v>388</v>
      </c>
      <c r="L114" s="41"/>
      <c r="M114" s="188" t="s">
        <v>19</v>
      </c>
      <c r="N114" s="189" t="s">
        <v>39</v>
      </c>
      <c r="O114" s="66"/>
      <c r="P114" s="190">
        <f t="shared" si="11"/>
        <v>0</v>
      </c>
      <c r="Q114" s="190">
        <v>0</v>
      </c>
      <c r="R114" s="190">
        <f t="shared" si="12"/>
        <v>0</v>
      </c>
      <c r="S114" s="190">
        <v>0</v>
      </c>
      <c r="T114" s="191">
        <f t="shared" si="1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2" t="s">
        <v>389</v>
      </c>
      <c r="AT114" s="192" t="s">
        <v>207</v>
      </c>
      <c r="AU114" s="192" t="s">
        <v>75</v>
      </c>
      <c r="AY114" s="19" t="s">
        <v>204</v>
      </c>
      <c r="BE114" s="193">
        <f t="shared" si="14"/>
        <v>0</v>
      </c>
      <c r="BF114" s="193">
        <f t="shared" si="15"/>
        <v>0</v>
      </c>
      <c r="BG114" s="193">
        <f t="shared" si="16"/>
        <v>0</v>
      </c>
      <c r="BH114" s="193">
        <f t="shared" si="17"/>
        <v>0</v>
      </c>
      <c r="BI114" s="193">
        <f t="shared" si="18"/>
        <v>0</v>
      </c>
      <c r="BJ114" s="19" t="s">
        <v>75</v>
      </c>
      <c r="BK114" s="193">
        <f t="shared" si="19"/>
        <v>0</v>
      </c>
      <c r="BL114" s="19" t="s">
        <v>389</v>
      </c>
      <c r="BM114" s="192" t="s">
        <v>1189</v>
      </c>
    </row>
    <row r="115" spans="1:65" s="2" customFormat="1" ht="24.2" customHeight="1">
      <c r="A115" s="36"/>
      <c r="B115" s="37"/>
      <c r="C115" s="222" t="s">
        <v>624</v>
      </c>
      <c r="D115" s="222" t="s">
        <v>243</v>
      </c>
      <c r="E115" s="223" t="s">
        <v>521</v>
      </c>
      <c r="F115" s="224" t="s">
        <v>1190</v>
      </c>
      <c r="G115" s="225" t="s">
        <v>251</v>
      </c>
      <c r="H115" s="226">
        <v>2</v>
      </c>
      <c r="I115" s="227"/>
      <c r="J115" s="228">
        <f t="shared" si="10"/>
        <v>0</v>
      </c>
      <c r="K115" s="224" t="s">
        <v>19</v>
      </c>
      <c r="L115" s="229"/>
      <c r="M115" s="230" t="s">
        <v>19</v>
      </c>
      <c r="N115" s="231" t="s">
        <v>39</v>
      </c>
      <c r="O115" s="66"/>
      <c r="P115" s="190">
        <f t="shared" si="11"/>
        <v>0</v>
      </c>
      <c r="Q115" s="190">
        <v>0</v>
      </c>
      <c r="R115" s="190">
        <f t="shared" si="12"/>
        <v>0</v>
      </c>
      <c r="S115" s="190">
        <v>0</v>
      </c>
      <c r="T115" s="191">
        <f t="shared" si="1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2" t="s">
        <v>420</v>
      </c>
      <c r="AT115" s="192" t="s">
        <v>243</v>
      </c>
      <c r="AU115" s="192" t="s">
        <v>75</v>
      </c>
      <c r="AY115" s="19" t="s">
        <v>204</v>
      </c>
      <c r="BE115" s="193">
        <f t="shared" si="14"/>
        <v>0</v>
      </c>
      <c r="BF115" s="193">
        <f t="shared" si="15"/>
        <v>0</v>
      </c>
      <c r="BG115" s="193">
        <f t="shared" si="16"/>
        <v>0</v>
      </c>
      <c r="BH115" s="193">
        <f t="shared" si="17"/>
        <v>0</v>
      </c>
      <c r="BI115" s="193">
        <f t="shared" si="18"/>
        <v>0</v>
      </c>
      <c r="BJ115" s="19" t="s">
        <v>75</v>
      </c>
      <c r="BK115" s="193">
        <f t="shared" si="19"/>
        <v>0</v>
      </c>
      <c r="BL115" s="19" t="s">
        <v>420</v>
      </c>
      <c r="BM115" s="192" t="s">
        <v>1191</v>
      </c>
    </row>
    <row r="116" spans="1:65" s="2" customFormat="1" ht="16.5" customHeight="1">
      <c r="A116" s="36"/>
      <c r="B116" s="37"/>
      <c r="C116" s="222" t="s">
        <v>248</v>
      </c>
      <c r="D116" s="222" t="s">
        <v>243</v>
      </c>
      <c r="E116" s="223" t="s">
        <v>467</v>
      </c>
      <c r="F116" s="224" t="s">
        <v>468</v>
      </c>
      <c r="G116" s="225" t="s">
        <v>286</v>
      </c>
      <c r="H116" s="226">
        <v>32</v>
      </c>
      <c r="I116" s="227"/>
      <c r="J116" s="228">
        <f t="shared" si="10"/>
        <v>0</v>
      </c>
      <c r="K116" s="224" t="s">
        <v>388</v>
      </c>
      <c r="L116" s="229"/>
      <c r="M116" s="230" t="s">
        <v>19</v>
      </c>
      <c r="N116" s="231" t="s">
        <v>39</v>
      </c>
      <c r="O116" s="66"/>
      <c r="P116" s="190">
        <f t="shared" si="11"/>
        <v>0</v>
      </c>
      <c r="Q116" s="190">
        <v>0</v>
      </c>
      <c r="R116" s="190">
        <f t="shared" si="12"/>
        <v>0</v>
      </c>
      <c r="S116" s="190">
        <v>0</v>
      </c>
      <c r="T116" s="191">
        <f t="shared" si="1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389</v>
      </c>
      <c r="AT116" s="192" t="s">
        <v>243</v>
      </c>
      <c r="AU116" s="192" t="s">
        <v>75</v>
      </c>
      <c r="AY116" s="19" t="s">
        <v>204</v>
      </c>
      <c r="BE116" s="193">
        <f t="shared" si="14"/>
        <v>0</v>
      </c>
      <c r="BF116" s="193">
        <f t="shared" si="15"/>
        <v>0</v>
      </c>
      <c r="BG116" s="193">
        <f t="shared" si="16"/>
        <v>0</v>
      </c>
      <c r="BH116" s="193">
        <f t="shared" si="17"/>
        <v>0</v>
      </c>
      <c r="BI116" s="193">
        <f t="shared" si="18"/>
        <v>0</v>
      </c>
      <c r="BJ116" s="19" t="s">
        <v>75</v>
      </c>
      <c r="BK116" s="193">
        <f t="shared" si="19"/>
        <v>0</v>
      </c>
      <c r="BL116" s="19" t="s">
        <v>389</v>
      </c>
      <c r="BM116" s="192" t="s">
        <v>1192</v>
      </c>
    </row>
    <row r="117" spans="1:65" s="2" customFormat="1" ht="44.25" customHeight="1">
      <c r="A117" s="36"/>
      <c r="B117" s="37"/>
      <c r="C117" s="181" t="s">
        <v>453</v>
      </c>
      <c r="D117" s="181" t="s">
        <v>207</v>
      </c>
      <c r="E117" s="182" t="s">
        <v>474</v>
      </c>
      <c r="F117" s="183" t="s">
        <v>475</v>
      </c>
      <c r="G117" s="184" t="s">
        <v>251</v>
      </c>
      <c r="H117" s="185">
        <v>3</v>
      </c>
      <c r="I117" s="186"/>
      <c r="J117" s="187">
        <f t="shared" si="10"/>
        <v>0</v>
      </c>
      <c r="K117" s="183" t="s">
        <v>388</v>
      </c>
      <c r="L117" s="41"/>
      <c r="M117" s="188" t="s">
        <v>19</v>
      </c>
      <c r="N117" s="189" t="s">
        <v>39</v>
      </c>
      <c r="O117" s="66"/>
      <c r="P117" s="190">
        <f t="shared" si="11"/>
        <v>0</v>
      </c>
      <c r="Q117" s="190">
        <v>0</v>
      </c>
      <c r="R117" s="190">
        <f t="shared" si="12"/>
        <v>0</v>
      </c>
      <c r="S117" s="190">
        <v>0</v>
      </c>
      <c r="T117" s="191">
        <f t="shared" si="1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2" t="s">
        <v>389</v>
      </c>
      <c r="AT117" s="192" t="s">
        <v>207</v>
      </c>
      <c r="AU117" s="192" t="s">
        <v>75</v>
      </c>
      <c r="AY117" s="19" t="s">
        <v>204</v>
      </c>
      <c r="BE117" s="193">
        <f t="shared" si="14"/>
        <v>0</v>
      </c>
      <c r="BF117" s="193">
        <f t="shared" si="15"/>
        <v>0</v>
      </c>
      <c r="BG117" s="193">
        <f t="shared" si="16"/>
        <v>0</v>
      </c>
      <c r="BH117" s="193">
        <f t="shared" si="17"/>
        <v>0</v>
      </c>
      <c r="BI117" s="193">
        <f t="shared" si="18"/>
        <v>0</v>
      </c>
      <c r="BJ117" s="19" t="s">
        <v>75</v>
      </c>
      <c r="BK117" s="193">
        <f t="shared" si="19"/>
        <v>0</v>
      </c>
      <c r="BL117" s="19" t="s">
        <v>389</v>
      </c>
      <c r="BM117" s="192" t="s">
        <v>1193</v>
      </c>
    </row>
    <row r="118" spans="1:65" s="2" customFormat="1" ht="24.2" customHeight="1">
      <c r="A118" s="36"/>
      <c r="B118" s="37"/>
      <c r="C118" s="181" t="s">
        <v>457</v>
      </c>
      <c r="D118" s="181" t="s">
        <v>207</v>
      </c>
      <c r="E118" s="182" t="s">
        <v>1194</v>
      </c>
      <c r="F118" s="183" t="s">
        <v>1195</v>
      </c>
      <c r="G118" s="184" t="s">
        <v>251</v>
      </c>
      <c r="H118" s="185">
        <v>1</v>
      </c>
      <c r="I118" s="186"/>
      <c r="J118" s="187">
        <f t="shared" si="10"/>
        <v>0</v>
      </c>
      <c r="K118" s="183" t="s">
        <v>388</v>
      </c>
      <c r="L118" s="41"/>
      <c r="M118" s="188" t="s">
        <v>19</v>
      </c>
      <c r="N118" s="189" t="s">
        <v>39</v>
      </c>
      <c r="O118" s="66"/>
      <c r="P118" s="190">
        <f t="shared" si="11"/>
        <v>0</v>
      </c>
      <c r="Q118" s="190">
        <v>0</v>
      </c>
      <c r="R118" s="190">
        <f t="shared" si="12"/>
        <v>0</v>
      </c>
      <c r="S118" s="190">
        <v>0</v>
      </c>
      <c r="T118" s="191">
        <f t="shared" si="1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2" t="s">
        <v>389</v>
      </c>
      <c r="AT118" s="192" t="s">
        <v>207</v>
      </c>
      <c r="AU118" s="192" t="s">
        <v>75</v>
      </c>
      <c r="AY118" s="19" t="s">
        <v>204</v>
      </c>
      <c r="BE118" s="193">
        <f t="shared" si="14"/>
        <v>0</v>
      </c>
      <c r="BF118" s="193">
        <f t="shared" si="15"/>
        <v>0</v>
      </c>
      <c r="BG118" s="193">
        <f t="shared" si="16"/>
        <v>0</v>
      </c>
      <c r="BH118" s="193">
        <f t="shared" si="17"/>
        <v>0</v>
      </c>
      <c r="BI118" s="193">
        <f t="shared" si="18"/>
        <v>0</v>
      </c>
      <c r="BJ118" s="19" t="s">
        <v>75</v>
      </c>
      <c r="BK118" s="193">
        <f t="shared" si="19"/>
        <v>0</v>
      </c>
      <c r="BL118" s="19" t="s">
        <v>389</v>
      </c>
      <c r="BM118" s="192" t="s">
        <v>1196</v>
      </c>
    </row>
    <row r="119" spans="1:65" s="2" customFormat="1" ht="21.75" customHeight="1">
      <c r="A119" s="36"/>
      <c r="B119" s="37"/>
      <c r="C119" s="222" t="s">
        <v>703</v>
      </c>
      <c r="D119" s="222" t="s">
        <v>243</v>
      </c>
      <c r="E119" s="223" t="s">
        <v>1197</v>
      </c>
      <c r="F119" s="224" t="s">
        <v>1198</v>
      </c>
      <c r="G119" s="225" t="s">
        <v>251</v>
      </c>
      <c r="H119" s="226">
        <v>1</v>
      </c>
      <c r="I119" s="227"/>
      <c r="J119" s="228">
        <f t="shared" si="10"/>
        <v>0</v>
      </c>
      <c r="K119" s="224" t="s">
        <v>388</v>
      </c>
      <c r="L119" s="229"/>
      <c r="M119" s="230" t="s">
        <v>19</v>
      </c>
      <c r="N119" s="231" t="s">
        <v>39</v>
      </c>
      <c r="O119" s="66"/>
      <c r="P119" s="190">
        <f t="shared" si="11"/>
        <v>0</v>
      </c>
      <c r="Q119" s="190">
        <v>0</v>
      </c>
      <c r="R119" s="190">
        <f t="shared" si="12"/>
        <v>0</v>
      </c>
      <c r="S119" s="190">
        <v>0</v>
      </c>
      <c r="T119" s="191">
        <f t="shared" si="1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2" t="s">
        <v>420</v>
      </c>
      <c r="AT119" s="192" t="s">
        <v>243</v>
      </c>
      <c r="AU119" s="192" t="s">
        <v>75</v>
      </c>
      <c r="AY119" s="19" t="s">
        <v>204</v>
      </c>
      <c r="BE119" s="193">
        <f t="shared" si="14"/>
        <v>0</v>
      </c>
      <c r="BF119" s="193">
        <f t="shared" si="15"/>
        <v>0</v>
      </c>
      <c r="BG119" s="193">
        <f t="shared" si="16"/>
        <v>0</v>
      </c>
      <c r="BH119" s="193">
        <f t="shared" si="17"/>
        <v>0</v>
      </c>
      <c r="BI119" s="193">
        <f t="shared" si="18"/>
        <v>0</v>
      </c>
      <c r="BJ119" s="19" t="s">
        <v>75</v>
      </c>
      <c r="BK119" s="193">
        <f t="shared" si="19"/>
        <v>0</v>
      </c>
      <c r="BL119" s="19" t="s">
        <v>420</v>
      </c>
      <c r="BM119" s="192" t="s">
        <v>1199</v>
      </c>
    </row>
    <row r="120" spans="1:65" s="2" customFormat="1" ht="16.5" customHeight="1">
      <c r="A120" s="36"/>
      <c r="B120" s="37"/>
      <c r="C120" s="181" t="s">
        <v>462</v>
      </c>
      <c r="D120" s="181" t="s">
        <v>207</v>
      </c>
      <c r="E120" s="182" t="s">
        <v>524</v>
      </c>
      <c r="F120" s="183" t="s">
        <v>525</v>
      </c>
      <c r="G120" s="184" t="s">
        <v>286</v>
      </c>
      <c r="H120" s="185">
        <v>32</v>
      </c>
      <c r="I120" s="186"/>
      <c r="J120" s="187">
        <f t="shared" si="10"/>
        <v>0</v>
      </c>
      <c r="K120" s="183" t="s">
        <v>388</v>
      </c>
      <c r="L120" s="41"/>
      <c r="M120" s="188" t="s">
        <v>19</v>
      </c>
      <c r="N120" s="189" t="s">
        <v>39</v>
      </c>
      <c r="O120" s="66"/>
      <c r="P120" s="190">
        <f t="shared" si="11"/>
        <v>0</v>
      </c>
      <c r="Q120" s="190">
        <v>0</v>
      </c>
      <c r="R120" s="190">
        <f t="shared" si="12"/>
        <v>0</v>
      </c>
      <c r="S120" s="190">
        <v>0</v>
      </c>
      <c r="T120" s="191">
        <f t="shared" si="1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2" t="s">
        <v>389</v>
      </c>
      <c r="AT120" s="192" t="s">
        <v>207</v>
      </c>
      <c r="AU120" s="192" t="s">
        <v>75</v>
      </c>
      <c r="AY120" s="19" t="s">
        <v>204</v>
      </c>
      <c r="BE120" s="193">
        <f t="shared" si="14"/>
        <v>0</v>
      </c>
      <c r="BF120" s="193">
        <f t="shared" si="15"/>
        <v>0</v>
      </c>
      <c r="BG120" s="193">
        <f t="shared" si="16"/>
        <v>0</v>
      </c>
      <c r="BH120" s="193">
        <f t="shared" si="17"/>
        <v>0</v>
      </c>
      <c r="BI120" s="193">
        <f t="shared" si="18"/>
        <v>0</v>
      </c>
      <c r="BJ120" s="19" t="s">
        <v>75</v>
      </c>
      <c r="BK120" s="193">
        <f t="shared" si="19"/>
        <v>0</v>
      </c>
      <c r="BL120" s="19" t="s">
        <v>389</v>
      </c>
      <c r="BM120" s="192" t="s">
        <v>1200</v>
      </c>
    </row>
    <row r="121" spans="1:65" s="2" customFormat="1" ht="37.9" customHeight="1">
      <c r="A121" s="36"/>
      <c r="B121" s="37"/>
      <c r="C121" s="181" t="s">
        <v>466</v>
      </c>
      <c r="D121" s="181" t="s">
        <v>207</v>
      </c>
      <c r="E121" s="182" t="s">
        <v>527</v>
      </c>
      <c r="F121" s="183" t="s">
        <v>528</v>
      </c>
      <c r="G121" s="184" t="s">
        <v>251</v>
      </c>
      <c r="H121" s="185">
        <v>2</v>
      </c>
      <c r="I121" s="186"/>
      <c r="J121" s="187">
        <f t="shared" si="10"/>
        <v>0</v>
      </c>
      <c r="K121" s="183" t="s">
        <v>388</v>
      </c>
      <c r="L121" s="41"/>
      <c r="M121" s="188" t="s">
        <v>19</v>
      </c>
      <c r="N121" s="189" t="s">
        <v>39</v>
      </c>
      <c r="O121" s="66"/>
      <c r="P121" s="190">
        <f t="shared" si="11"/>
        <v>0</v>
      </c>
      <c r="Q121" s="190">
        <v>0</v>
      </c>
      <c r="R121" s="190">
        <f t="shared" si="12"/>
        <v>0</v>
      </c>
      <c r="S121" s="190">
        <v>0</v>
      </c>
      <c r="T121" s="191">
        <f t="shared" si="1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389</v>
      </c>
      <c r="AT121" s="192" t="s">
        <v>207</v>
      </c>
      <c r="AU121" s="192" t="s">
        <v>75</v>
      </c>
      <c r="AY121" s="19" t="s">
        <v>204</v>
      </c>
      <c r="BE121" s="193">
        <f t="shared" si="14"/>
        <v>0</v>
      </c>
      <c r="BF121" s="193">
        <f t="shared" si="15"/>
        <v>0</v>
      </c>
      <c r="BG121" s="193">
        <f t="shared" si="16"/>
        <v>0</v>
      </c>
      <c r="BH121" s="193">
        <f t="shared" si="17"/>
        <v>0</v>
      </c>
      <c r="BI121" s="193">
        <f t="shared" si="18"/>
        <v>0</v>
      </c>
      <c r="BJ121" s="19" t="s">
        <v>75</v>
      </c>
      <c r="BK121" s="193">
        <f t="shared" si="19"/>
        <v>0</v>
      </c>
      <c r="BL121" s="19" t="s">
        <v>389</v>
      </c>
      <c r="BM121" s="192" t="s">
        <v>1201</v>
      </c>
    </row>
    <row r="122" spans="1:65" s="2" customFormat="1" ht="24.2" customHeight="1">
      <c r="A122" s="36"/>
      <c r="B122" s="37"/>
      <c r="C122" s="222" t="s">
        <v>339</v>
      </c>
      <c r="D122" s="222" t="s">
        <v>243</v>
      </c>
      <c r="E122" s="223" t="s">
        <v>530</v>
      </c>
      <c r="F122" s="224" t="s">
        <v>531</v>
      </c>
      <c r="G122" s="225" t="s">
        <v>251</v>
      </c>
      <c r="H122" s="226">
        <v>2</v>
      </c>
      <c r="I122" s="227"/>
      <c r="J122" s="228">
        <f t="shared" si="10"/>
        <v>0</v>
      </c>
      <c r="K122" s="224" t="s">
        <v>388</v>
      </c>
      <c r="L122" s="229"/>
      <c r="M122" s="230" t="s">
        <v>19</v>
      </c>
      <c r="N122" s="231" t="s">
        <v>39</v>
      </c>
      <c r="O122" s="66"/>
      <c r="P122" s="190">
        <f t="shared" si="11"/>
        <v>0</v>
      </c>
      <c r="Q122" s="190">
        <v>0</v>
      </c>
      <c r="R122" s="190">
        <f t="shared" si="12"/>
        <v>0</v>
      </c>
      <c r="S122" s="190">
        <v>0</v>
      </c>
      <c r="T122" s="191">
        <f t="shared" si="1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2" t="s">
        <v>389</v>
      </c>
      <c r="AT122" s="192" t="s">
        <v>243</v>
      </c>
      <c r="AU122" s="192" t="s">
        <v>75</v>
      </c>
      <c r="AY122" s="19" t="s">
        <v>204</v>
      </c>
      <c r="BE122" s="193">
        <f t="shared" si="14"/>
        <v>0</v>
      </c>
      <c r="BF122" s="193">
        <f t="shared" si="15"/>
        <v>0</v>
      </c>
      <c r="BG122" s="193">
        <f t="shared" si="16"/>
        <v>0</v>
      </c>
      <c r="BH122" s="193">
        <f t="shared" si="17"/>
        <v>0</v>
      </c>
      <c r="BI122" s="193">
        <f t="shared" si="18"/>
        <v>0</v>
      </c>
      <c r="BJ122" s="19" t="s">
        <v>75</v>
      </c>
      <c r="BK122" s="193">
        <f t="shared" si="19"/>
        <v>0</v>
      </c>
      <c r="BL122" s="19" t="s">
        <v>389</v>
      </c>
      <c r="BM122" s="192" t="s">
        <v>1202</v>
      </c>
    </row>
    <row r="123" spans="1:65" s="2" customFormat="1" ht="24.2" customHeight="1">
      <c r="A123" s="36"/>
      <c r="B123" s="37"/>
      <c r="C123" s="181" t="s">
        <v>473</v>
      </c>
      <c r="D123" s="181" t="s">
        <v>207</v>
      </c>
      <c r="E123" s="182" t="s">
        <v>812</v>
      </c>
      <c r="F123" s="183" t="s">
        <v>813</v>
      </c>
      <c r="G123" s="184" t="s">
        <v>251</v>
      </c>
      <c r="H123" s="185">
        <v>1</v>
      </c>
      <c r="I123" s="186"/>
      <c r="J123" s="187">
        <f t="shared" si="10"/>
        <v>0</v>
      </c>
      <c r="K123" s="183" t="s">
        <v>388</v>
      </c>
      <c r="L123" s="41"/>
      <c r="M123" s="188" t="s">
        <v>19</v>
      </c>
      <c r="N123" s="189" t="s">
        <v>39</v>
      </c>
      <c r="O123" s="66"/>
      <c r="P123" s="190">
        <f t="shared" si="11"/>
        <v>0</v>
      </c>
      <c r="Q123" s="190">
        <v>0</v>
      </c>
      <c r="R123" s="190">
        <f t="shared" si="12"/>
        <v>0</v>
      </c>
      <c r="S123" s="190">
        <v>0</v>
      </c>
      <c r="T123" s="191">
        <f t="shared" si="1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2" t="s">
        <v>389</v>
      </c>
      <c r="AT123" s="192" t="s">
        <v>207</v>
      </c>
      <c r="AU123" s="192" t="s">
        <v>75</v>
      </c>
      <c r="AY123" s="19" t="s">
        <v>204</v>
      </c>
      <c r="BE123" s="193">
        <f t="shared" si="14"/>
        <v>0</v>
      </c>
      <c r="BF123" s="193">
        <f t="shared" si="15"/>
        <v>0</v>
      </c>
      <c r="BG123" s="193">
        <f t="shared" si="16"/>
        <v>0</v>
      </c>
      <c r="BH123" s="193">
        <f t="shared" si="17"/>
        <v>0</v>
      </c>
      <c r="BI123" s="193">
        <f t="shared" si="18"/>
        <v>0</v>
      </c>
      <c r="BJ123" s="19" t="s">
        <v>75</v>
      </c>
      <c r="BK123" s="193">
        <f t="shared" si="19"/>
        <v>0</v>
      </c>
      <c r="BL123" s="19" t="s">
        <v>389</v>
      </c>
      <c r="BM123" s="192" t="s">
        <v>1203</v>
      </c>
    </row>
    <row r="124" spans="1:65" s="2" customFormat="1" ht="16.5" customHeight="1">
      <c r="A124" s="36"/>
      <c r="B124" s="37"/>
      <c r="C124" s="222" t="s">
        <v>358</v>
      </c>
      <c r="D124" s="222" t="s">
        <v>243</v>
      </c>
      <c r="E124" s="223" t="s">
        <v>815</v>
      </c>
      <c r="F124" s="224" t="s">
        <v>816</v>
      </c>
      <c r="G124" s="225" t="s">
        <v>251</v>
      </c>
      <c r="H124" s="226">
        <v>1</v>
      </c>
      <c r="I124" s="227"/>
      <c r="J124" s="228">
        <f t="shared" si="10"/>
        <v>0</v>
      </c>
      <c r="K124" s="224" t="s">
        <v>388</v>
      </c>
      <c r="L124" s="229"/>
      <c r="M124" s="230" t="s">
        <v>19</v>
      </c>
      <c r="N124" s="231" t="s">
        <v>39</v>
      </c>
      <c r="O124" s="66"/>
      <c r="P124" s="190">
        <f t="shared" si="11"/>
        <v>0</v>
      </c>
      <c r="Q124" s="190">
        <v>0</v>
      </c>
      <c r="R124" s="190">
        <f t="shared" si="12"/>
        <v>0</v>
      </c>
      <c r="S124" s="190">
        <v>0</v>
      </c>
      <c r="T124" s="191">
        <f t="shared" si="1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2" t="s">
        <v>420</v>
      </c>
      <c r="AT124" s="192" t="s">
        <v>243</v>
      </c>
      <c r="AU124" s="192" t="s">
        <v>75</v>
      </c>
      <c r="AY124" s="19" t="s">
        <v>204</v>
      </c>
      <c r="BE124" s="193">
        <f t="shared" si="14"/>
        <v>0</v>
      </c>
      <c r="BF124" s="193">
        <f t="shared" si="15"/>
        <v>0</v>
      </c>
      <c r="BG124" s="193">
        <f t="shared" si="16"/>
        <v>0</v>
      </c>
      <c r="BH124" s="193">
        <f t="shared" si="17"/>
        <v>0</v>
      </c>
      <c r="BI124" s="193">
        <f t="shared" si="18"/>
        <v>0</v>
      </c>
      <c r="BJ124" s="19" t="s">
        <v>75</v>
      </c>
      <c r="BK124" s="193">
        <f t="shared" si="19"/>
        <v>0</v>
      </c>
      <c r="BL124" s="19" t="s">
        <v>420</v>
      </c>
      <c r="BM124" s="192" t="s">
        <v>1204</v>
      </c>
    </row>
    <row r="125" spans="1:65" s="2" customFormat="1" ht="24.2" customHeight="1">
      <c r="A125" s="36"/>
      <c r="B125" s="37"/>
      <c r="C125" s="181" t="s">
        <v>366</v>
      </c>
      <c r="D125" s="181" t="s">
        <v>207</v>
      </c>
      <c r="E125" s="182" t="s">
        <v>818</v>
      </c>
      <c r="F125" s="183" t="s">
        <v>819</v>
      </c>
      <c r="G125" s="184" t="s">
        <v>251</v>
      </c>
      <c r="H125" s="185">
        <v>1</v>
      </c>
      <c r="I125" s="186"/>
      <c r="J125" s="187">
        <f t="shared" si="10"/>
        <v>0</v>
      </c>
      <c r="K125" s="183" t="s">
        <v>388</v>
      </c>
      <c r="L125" s="41"/>
      <c r="M125" s="188" t="s">
        <v>19</v>
      </c>
      <c r="N125" s="189" t="s">
        <v>39</v>
      </c>
      <c r="O125" s="66"/>
      <c r="P125" s="190">
        <f t="shared" si="11"/>
        <v>0</v>
      </c>
      <c r="Q125" s="190">
        <v>0</v>
      </c>
      <c r="R125" s="190">
        <f t="shared" si="12"/>
        <v>0</v>
      </c>
      <c r="S125" s="190">
        <v>0</v>
      </c>
      <c r="T125" s="191">
        <f t="shared" si="1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2" t="s">
        <v>252</v>
      </c>
      <c r="AT125" s="192" t="s">
        <v>207</v>
      </c>
      <c r="AU125" s="192" t="s">
        <v>75</v>
      </c>
      <c r="AY125" s="19" t="s">
        <v>204</v>
      </c>
      <c r="BE125" s="193">
        <f t="shared" si="14"/>
        <v>0</v>
      </c>
      <c r="BF125" s="193">
        <f t="shared" si="15"/>
        <v>0</v>
      </c>
      <c r="BG125" s="193">
        <f t="shared" si="16"/>
        <v>0</v>
      </c>
      <c r="BH125" s="193">
        <f t="shared" si="17"/>
        <v>0</v>
      </c>
      <c r="BI125" s="193">
        <f t="shared" si="18"/>
        <v>0</v>
      </c>
      <c r="BJ125" s="19" t="s">
        <v>75</v>
      </c>
      <c r="BK125" s="193">
        <f t="shared" si="19"/>
        <v>0</v>
      </c>
      <c r="BL125" s="19" t="s">
        <v>252</v>
      </c>
      <c r="BM125" s="192" t="s">
        <v>1205</v>
      </c>
    </row>
    <row r="126" spans="1:65" s="2" customFormat="1" ht="16.5" customHeight="1">
      <c r="A126" s="36"/>
      <c r="B126" s="37"/>
      <c r="C126" s="222" t="s">
        <v>7</v>
      </c>
      <c r="D126" s="222" t="s">
        <v>243</v>
      </c>
      <c r="E126" s="223" t="s">
        <v>821</v>
      </c>
      <c r="F126" s="224" t="s">
        <v>822</v>
      </c>
      <c r="G126" s="225" t="s">
        <v>251</v>
      </c>
      <c r="H126" s="226">
        <v>1</v>
      </c>
      <c r="I126" s="227"/>
      <c r="J126" s="228">
        <f t="shared" si="10"/>
        <v>0</v>
      </c>
      <c r="K126" s="224" t="s">
        <v>388</v>
      </c>
      <c r="L126" s="229"/>
      <c r="M126" s="230" t="s">
        <v>19</v>
      </c>
      <c r="N126" s="231" t="s">
        <v>39</v>
      </c>
      <c r="O126" s="66"/>
      <c r="P126" s="190">
        <f t="shared" si="11"/>
        <v>0</v>
      </c>
      <c r="Q126" s="190">
        <v>0</v>
      </c>
      <c r="R126" s="190">
        <f t="shared" si="12"/>
        <v>0</v>
      </c>
      <c r="S126" s="190">
        <v>0</v>
      </c>
      <c r="T126" s="191">
        <f t="shared" si="1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2" t="s">
        <v>420</v>
      </c>
      <c r="AT126" s="192" t="s">
        <v>243</v>
      </c>
      <c r="AU126" s="192" t="s">
        <v>75</v>
      </c>
      <c r="AY126" s="19" t="s">
        <v>204</v>
      </c>
      <c r="BE126" s="193">
        <f t="shared" si="14"/>
        <v>0</v>
      </c>
      <c r="BF126" s="193">
        <f t="shared" si="15"/>
        <v>0</v>
      </c>
      <c r="BG126" s="193">
        <f t="shared" si="16"/>
        <v>0</v>
      </c>
      <c r="BH126" s="193">
        <f t="shared" si="17"/>
        <v>0</v>
      </c>
      <c r="BI126" s="193">
        <f t="shared" si="18"/>
        <v>0</v>
      </c>
      <c r="BJ126" s="19" t="s">
        <v>75</v>
      </c>
      <c r="BK126" s="193">
        <f t="shared" si="19"/>
        <v>0</v>
      </c>
      <c r="BL126" s="19" t="s">
        <v>420</v>
      </c>
      <c r="BM126" s="192" t="s">
        <v>1206</v>
      </c>
    </row>
    <row r="127" spans="1:65" s="2" customFormat="1" ht="16.5" customHeight="1">
      <c r="A127" s="36"/>
      <c r="B127" s="37"/>
      <c r="C127" s="181" t="s">
        <v>376</v>
      </c>
      <c r="D127" s="181" t="s">
        <v>207</v>
      </c>
      <c r="E127" s="182" t="s">
        <v>533</v>
      </c>
      <c r="F127" s="183" t="s">
        <v>534</v>
      </c>
      <c r="G127" s="184" t="s">
        <v>251</v>
      </c>
      <c r="H127" s="185">
        <v>2</v>
      </c>
      <c r="I127" s="186"/>
      <c r="J127" s="187">
        <f t="shared" si="10"/>
        <v>0</v>
      </c>
      <c r="K127" s="183" t="s">
        <v>388</v>
      </c>
      <c r="L127" s="41"/>
      <c r="M127" s="188" t="s">
        <v>19</v>
      </c>
      <c r="N127" s="189" t="s">
        <v>39</v>
      </c>
      <c r="O127" s="66"/>
      <c r="P127" s="190">
        <f t="shared" si="11"/>
        <v>0</v>
      </c>
      <c r="Q127" s="190">
        <v>0</v>
      </c>
      <c r="R127" s="190">
        <f t="shared" si="12"/>
        <v>0</v>
      </c>
      <c r="S127" s="190">
        <v>0</v>
      </c>
      <c r="T127" s="191">
        <f t="shared" si="1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2" t="s">
        <v>389</v>
      </c>
      <c r="AT127" s="192" t="s">
        <v>207</v>
      </c>
      <c r="AU127" s="192" t="s">
        <v>75</v>
      </c>
      <c r="AY127" s="19" t="s">
        <v>204</v>
      </c>
      <c r="BE127" s="193">
        <f t="shared" si="14"/>
        <v>0</v>
      </c>
      <c r="BF127" s="193">
        <f t="shared" si="15"/>
        <v>0</v>
      </c>
      <c r="BG127" s="193">
        <f t="shared" si="16"/>
        <v>0</v>
      </c>
      <c r="BH127" s="193">
        <f t="shared" si="17"/>
        <v>0</v>
      </c>
      <c r="BI127" s="193">
        <f t="shared" si="18"/>
        <v>0</v>
      </c>
      <c r="BJ127" s="19" t="s">
        <v>75</v>
      </c>
      <c r="BK127" s="193">
        <f t="shared" si="19"/>
        <v>0</v>
      </c>
      <c r="BL127" s="19" t="s">
        <v>389</v>
      </c>
      <c r="BM127" s="192" t="s">
        <v>1207</v>
      </c>
    </row>
    <row r="128" spans="1:65" s="2" customFormat="1" ht="16.5" customHeight="1">
      <c r="A128" s="36"/>
      <c r="B128" s="37"/>
      <c r="C128" s="222" t="s">
        <v>712</v>
      </c>
      <c r="D128" s="222" t="s">
        <v>243</v>
      </c>
      <c r="E128" s="223" t="s">
        <v>386</v>
      </c>
      <c r="F128" s="224" t="s">
        <v>387</v>
      </c>
      <c r="G128" s="225" t="s">
        <v>286</v>
      </c>
      <c r="H128" s="226">
        <v>3</v>
      </c>
      <c r="I128" s="227"/>
      <c r="J128" s="228">
        <f t="shared" si="10"/>
        <v>0</v>
      </c>
      <c r="K128" s="224" t="s">
        <v>388</v>
      </c>
      <c r="L128" s="229"/>
      <c r="M128" s="230" t="s">
        <v>19</v>
      </c>
      <c r="N128" s="231" t="s">
        <v>39</v>
      </c>
      <c r="O128" s="66"/>
      <c r="P128" s="190">
        <f t="shared" si="11"/>
        <v>0</v>
      </c>
      <c r="Q128" s="190">
        <v>0</v>
      </c>
      <c r="R128" s="190">
        <f t="shared" si="12"/>
        <v>0</v>
      </c>
      <c r="S128" s="190">
        <v>0</v>
      </c>
      <c r="T128" s="191">
        <f t="shared" si="1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2" t="s">
        <v>389</v>
      </c>
      <c r="AT128" s="192" t="s">
        <v>243</v>
      </c>
      <c r="AU128" s="192" t="s">
        <v>75</v>
      </c>
      <c r="AY128" s="19" t="s">
        <v>204</v>
      </c>
      <c r="BE128" s="193">
        <f t="shared" si="14"/>
        <v>0</v>
      </c>
      <c r="BF128" s="193">
        <f t="shared" si="15"/>
        <v>0</v>
      </c>
      <c r="BG128" s="193">
        <f t="shared" si="16"/>
        <v>0</v>
      </c>
      <c r="BH128" s="193">
        <f t="shared" si="17"/>
        <v>0</v>
      </c>
      <c r="BI128" s="193">
        <f t="shared" si="18"/>
        <v>0</v>
      </c>
      <c r="BJ128" s="19" t="s">
        <v>75</v>
      </c>
      <c r="BK128" s="193">
        <f t="shared" si="19"/>
        <v>0</v>
      </c>
      <c r="BL128" s="19" t="s">
        <v>389</v>
      </c>
      <c r="BM128" s="192" t="s">
        <v>1208</v>
      </c>
    </row>
    <row r="129" spans="1:65" s="2" customFormat="1" ht="16.5" customHeight="1">
      <c r="A129" s="36"/>
      <c r="B129" s="37"/>
      <c r="C129" s="222" t="s">
        <v>567</v>
      </c>
      <c r="D129" s="222" t="s">
        <v>243</v>
      </c>
      <c r="E129" s="223" t="s">
        <v>392</v>
      </c>
      <c r="F129" s="224" t="s">
        <v>393</v>
      </c>
      <c r="G129" s="225" t="s">
        <v>286</v>
      </c>
      <c r="H129" s="226">
        <v>1</v>
      </c>
      <c r="I129" s="227"/>
      <c r="J129" s="228">
        <f t="shared" si="10"/>
        <v>0</v>
      </c>
      <c r="K129" s="224" t="s">
        <v>388</v>
      </c>
      <c r="L129" s="229"/>
      <c r="M129" s="230" t="s">
        <v>19</v>
      </c>
      <c r="N129" s="231" t="s">
        <v>39</v>
      </c>
      <c r="O129" s="66"/>
      <c r="P129" s="190">
        <f t="shared" si="11"/>
        <v>0</v>
      </c>
      <c r="Q129" s="190">
        <v>0</v>
      </c>
      <c r="R129" s="190">
        <f t="shared" si="12"/>
        <v>0</v>
      </c>
      <c r="S129" s="190">
        <v>0</v>
      </c>
      <c r="T129" s="191">
        <f t="shared" si="1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389</v>
      </c>
      <c r="AT129" s="192" t="s">
        <v>243</v>
      </c>
      <c r="AU129" s="192" t="s">
        <v>75</v>
      </c>
      <c r="AY129" s="19" t="s">
        <v>204</v>
      </c>
      <c r="BE129" s="193">
        <f t="shared" si="14"/>
        <v>0</v>
      </c>
      <c r="BF129" s="193">
        <f t="shared" si="15"/>
        <v>0</v>
      </c>
      <c r="BG129" s="193">
        <f t="shared" si="16"/>
        <v>0</v>
      </c>
      <c r="BH129" s="193">
        <f t="shared" si="17"/>
        <v>0</v>
      </c>
      <c r="BI129" s="193">
        <f t="shared" si="18"/>
        <v>0</v>
      </c>
      <c r="BJ129" s="19" t="s">
        <v>75</v>
      </c>
      <c r="BK129" s="193">
        <f t="shared" si="19"/>
        <v>0</v>
      </c>
      <c r="BL129" s="19" t="s">
        <v>389</v>
      </c>
      <c r="BM129" s="192" t="s">
        <v>1209</v>
      </c>
    </row>
    <row r="130" spans="1:65" s="2" customFormat="1" ht="24.2" customHeight="1">
      <c r="A130" s="36"/>
      <c r="B130" s="37"/>
      <c r="C130" s="181" t="s">
        <v>255</v>
      </c>
      <c r="D130" s="181" t="s">
        <v>207</v>
      </c>
      <c r="E130" s="182" t="s">
        <v>536</v>
      </c>
      <c r="F130" s="183" t="s">
        <v>537</v>
      </c>
      <c r="G130" s="184" t="s">
        <v>251</v>
      </c>
      <c r="H130" s="185">
        <v>3</v>
      </c>
      <c r="I130" s="186"/>
      <c r="J130" s="187">
        <f t="shared" si="10"/>
        <v>0</v>
      </c>
      <c r="K130" s="183" t="s">
        <v>388</v>
      </c>
      <c r="L130" s="41"/>
      <c r="M130" s="188" t="s">
        <v>19</v>
      </c>
      <c r="N130" s="189" t="s">
        <v>39</v>
      </c>
      <c r="O130" s="66"/>
      <c r="P130" s="190">
        <f t="shared" si="11"/>
        <v>0</v>
      </c>
      <c r="Q130" s="190">
        <v>0</v>
      </c>
      <c r="R130" s="190">
        <f t="shared" si="12"/>
        <v>0</v>
      </c>
      <c r="S130" s="190">
        <v>0</v>
      </c>
      <c r="T130" s="191">
        <f t="shared" si="1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2" t="s">
        <v>389</v>
      </c>
      <c r="AT130" s="192" t="s">
        <v>207</v>
      </c>
      <c r="AU130" s="192" t="s">
        <v>75</v>
      </c>
      <c r="AY130" s="19" t="s">
        <v>204</v>
      </c>
      <c r="BE130" s="193">
        <f t="shared" si="14"/>
        <v>0</v>
      </c>
      <c r="BF130" s="193">
        <f t="shared" si="15"/>
        <v>0</v>
      </c>
      <c r="BG130" s="193">
        <f t="shared" si="16"/>
        <v>0</v>
      </c>
      <c r="BH130" s="193">
        <f t="shared" si="17"/>
        <v>0</v>
      </c>
      <c r="BI130" s="193">
        <f t="shared" si="18"/>
        <v>0</v>
      </c>
      <c r="BJ130" s="19" t="s">
        <v>75</v>
      </c>
      <c r="BK130" s="193">
        <f t="shared" si="19"/>
        <v>0</v>
      </c>
      <c r="BL130" s="19" t="s">
        <v>389</v>
      </c>
      <c r="BM130" s="192" t="s">
        <v>1210</v>
      </c>
    </row>
    <row r="131" spans="1:65" s="2" customFormat="1" ht="33" customHeight="1">
      <c r="A131" s="36"/>
      <c r="B131" s="37"/>
      <c r="C131" s="222" t="s">
        <v>345</v>
      </c>
      <c r="D131" s="222" t="s">
        <v>243</v>
      </c>
      <c r="E131" s="223" t="s">
        <v>539</v>
      </c>
      <c r="F131" s="224" t="s">
        <v>540</v>
      </c>
      <c r="G131" s="225" t="s">
        <v>251</v>
      </c>
      <c r="H131" s="226">
        <v>3</v>
      </c>
      <c r="I131" s="227"/>
      <c r="J131" s="228">
        <f t="shared" si="10"/>
        <v>0</v>
      </c>
      <c r="K131" s="224" t="s">
        <v>388</v>
      </c>
      <c r="L131" s="229"/>
      <c r="M131" s="230" t="s">
        <v>19</v>
      </c>
      <c r="N131" s="231" t="s">
        <v>39</v>
      </c>
      <c r="O131" s="66"/>
      <c r="P131" s="190">
        <f t="shared" si="11"/>
        <v>0</v>
      </c>
      <c r="Q131" s="190">
        <v>0</v>
      </c>
      <c r="R131" s="190">
        <f t="shared" si="12"/>
        <v>0</v>
      </c>
      <c r="S131" s="190">
        <v>0</v>
      </c>
      <c r="T131" s="191">
        <f t="shared" si="1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420</v>
      </c>
      <c r="AT131" s="192" t="s">
        <v>243</v>
      </c>
      <c r="AU131" s="192" t="s">
        <v>75</v>
      </c>
      <c r="AY131" s="19" t="s">
        <v>204</v>
      </c>
      <c r="BE131" s="193">
        <f t="shared" si="14"/>
        <v>0</v>
      </c>
      <c r="BF131" s="193">
        <f t="shared" si="15"/>
        <v>0</v>
      </c>
      <c r="BG131" s="193">
        <f t="shared" si="16"/>
        <v>0</v>
      </c>
      <c r="BH131" s="193">
        <f t="shared" si="17"/>
        <v>0</v>
      </c>
      <c r="BI131" s="193">
        <f t="shared" si="18"/>
        <v>0</v>
      </c>
      <c r="BJ131" s="19" t="s">
        <v>75</v>
      </c>
      <c r="BK131" s="193">
        <f t="shared" si="19"/>
        <v>0</v>
      </c>
      <c r="BL131" s="19" t="s">
        <v>420</v>
      </c>
      <c r="BM131" s="192" t="s">
        <v>1211</v>
      </c>
    </row>
    <row r="132" spans="1:65" s="2" customFormat="1" ht="16.5" customHeight="1">
      <c r="A132" s="36"/>
      <c r="B132" s="37"/>
      <c r="C132" s="181" t="s">
        <v>268</v>
      </c>
      <c r="D132" s="181" t="s">
        <v>207</v>
      </c>
      <c r="E132" s="182" t="s">
        <v>545</v>
      </c>
      <c r="F132" s="183" t="s">
        <v>546</v>
      </c>
      <c r="G132" s="184" t="s">
        <v>251</v>
      </c>
      <c r="H132" s="185">
        <v>2</v>
      </c>
      <c r="I132" s="186"/>
      <c r="J132" s="187">
        <f t="shared" si="10"/>
        <v>0</v>
      </c>
      <c r="K132" s="183" t="s">
        <v>388</v>
      </c>
      <c r="L132" s="41"/>
      <c r="M132" s="188" t="s">
        <v>19</v>
      </c>
      <c r="N132" s="189" t="s">
        <v>39</v>
      </c>
      <c r="O132" s="66"/>
      <c r="P132" s="190">
        <f t="shared" si="11"/>
        <v>0</v>
      </c>
      <c r="Q132" s="190">
        <v>0</v>
      </c>
      <c r="R132" s="190">
        <f t="shared" si="12"/>
        <v>0</v>
      </c>
      <c r="S132" s="190">
        <v>0</v>
      </c>
      <c r="T132" s="191">
        <f t="shared" si="1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2" t="s">
        <v>389</v>
      </c>
      <c r="AT132" s="192" t="s">
        <v>207</v>
      </c>
      <c r="AU132" s="192" t="s">
        <v>75</v>
      </c>
      <c r="AY132" s="19" t="s">
        <v>204</v>
      </c>
      <c r="BE132" s="193">
        <f t="shared" si="14"/>
        <v>0</v>
      </c>
      <c r="BF132" s="193">
        <f t="shared" si="15"/>
        <v>0</v>
      </c>
      <c r="BG132" s="193">
        <f t="shared" si="16"/>
        <v>0</v>
      </c>
      <c r="BH132" s="193">
        <f t="shared" si="17"/>
        <v>0</v>
      </c>
      <c r="BI132" s="193">
        <f t="shared" si="18"/>
        <v>0</v>
      </c>
      <c r="BJ132" s="19" t="s">
        <v>75</v>
      </c>
      <c r="BK132" s="193">
        <f t="shared" si="19"/>
        <v>0</v>
      </c>
      <c r="BL132" s="19" t="s">
        <v>389</v>
      </c>
      <c r="BM132" s="192" t="s">
        <v>1212</v>
      </c>
    </row>
    <row r="133" spans="1:65" s="2" customFormat="1" ht="21.75" customHeight="1">
      <c r="A133" s="36"/>
      <c r="B133" s="37"/>
      <c r="C133" s="181" t="s">
        <v>542</v>
      </c>
      <c r="D133" s="181" t="s">
        <v>207</v>
      </c>
      <c r="E133" s="182" t="s">
        <v>583</v>
      </c>
      <c r="F133" s="183" t="s">
        <v>584</v>
      </c>
      <c r="G133" s="184" t="s">
        <v>251</v>
      </c>
      <c r="H133" s="185">
        <v>2</v>
      </c>
      <c r="I133" s="186"/>
      <c r="J133" s="187">
        <f t="shared" si="10"/>
        <v>0</v>
      </c>
      <c r="K133" s="183" t="s">
        <v>388</v>
      </c>
      <c r="L133" s="41"/>
      <c r="M133" s="188" t="s">
        <v>19</v>
      </c>
      <c r="N133" s="189" t="s">
        <v>39</v>
      </c>
      <c r="O133" s="66"/>
      <c r="P133" s="190">
        <f t="shared" si="11"/>
        <v>0</v>
      </c>
      <c r="Q133" s="190">
        <v>0</v>
      </c>
      <c r="R133" s="190">
        <f t="shared" si="12"/>
        <v>0</v>
      </c>
      <c r="S133" s="190">
        <v>0</v>
      </c>
      <c r="T133" s="191">
        <f t="shared" si="1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389</v>
      </c>
      <c r="AT133" s="192" t="s">
        <v>207</v>
      </c>
      <c r="AU133" s="192" t="s">
        <v>75</v>
      </c>
      <c r="AY133" s="19" t="s">
        <v>204</v>
      </c>
      <c r="BE133" s="193">
        <f t="shared" si="14"/>
        <v>0</v>
      </c>
      <c r="BF133" s="193">
        <f t="shared" si="15"/>
        <v>0</v>
      </c>
      <c r="BG133" s="193">
        <f t="shared" si="16"/>
        <v>0</v>
      </c>
      <c r="BH133" s="193">
        <f t="shared" si="17"/>
        <v>0</v>
      </c>
      <c r="BI133" s="193">
        <f t="shared" si="18"/>
        <v>0</v>
      </c>
      <c r="BJ133" s="19" t="s">
        <v>75</v>
      </c>
      <c r="BK133" s="193">
        <f t="shared" si="19"/>
        <v>0</v>
      </c>
      <c r="BL133" s="19" t="s">
        <v>389</v>
      </c>
      <c r="BM133" s="192" t="s">
        <v>1213</v>
      </c>
    </row>
    <row r="134" spans="1:65" s="2" customFormat="1" ht="16.5" customHeight="1">
      <c r="A134" s="36"/>
      <c r="B134" s="37"/>
      <c r="C134" s="181" t="s">
        <v>296</v>
      </c>
      <c r="D134" s="181" t="s">
        <v>207</v>
      </c>
      <c r="E134" s="182" t="s">
        <v>586</v>
      </c>
      <c r="F134" s="183" t="s">
        <v>587</v>
      </c>
      <c r="G134" s="184" t="s">
        <v>251</v>
      </c>
      <c r="H134" s="185">
        <v>2</v>
      </c>
      <c r="I134" s="186"/>
      <c r="J134" s="187">
        <f t="shared" si="10"/>
        <v>0</v>
      </c>
      <c r="K134" s="183" t="s">
        <v>388</v>
      </c>
      <c r="L134" s="41"/>
      <c r="M134" s="188" t="s">
        <v>19</v>
      </c>
      <c r="N134" s="189" t="s">
        <v>39</v>
      </c>
      <c r="O134" s="66"/>
      <c r="P134" s="190">
        <f t="shared" si="11"/>
        <v>0</v>
      </c>
      <c r="Q134" s="190">
        <v>0</v>
      </c>
      <c r="R134" s="190">
        <f t="shared" si="12"/>
        <v>0</v>
      </c>
      <c r="S134" s="190">
        <v>0</v>
      </c>
      <c r="T134" s="191">
        <f t="shared" si="1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2" t="s">
        <v>389</v>
      </c>
      <c r="AT134" s="192" t="s">
        <v>207</v>
      </c>
      <c r="AU134" s="192" t="s">
        <v>75</v>
      </c>
      <c r="AY134" s="19" t="s">
        <v>204</v>
      </c>
      <c r="BE134" s="193">
        <f t="shared" si="14"/>
        <v>0</v>
      </c>
      <c r="BF134" s="193">
        <f t="shared" si="15"/>
        <v>0</v>
      </c>
      <c r="BG134" s="193">
        <f t="shared" si="16"/>
        <v>0</v>
      </c>
      <c r="BH134" s="193">
        <f t="shared" si="17"/>
        <v>0</v>
      </c>
      <c r="BI134" s="193">
        <f t="shared" si="18"/>
        <v>0</v>
      </c>
      <c r="BJ134" s="19" t="s">
        <v>75</v>
      </c>
      <c r="BK134" s="193">
        <f t="shared" si="19"/>
        <v>0</v>
      </c>
      <c r="BL134" s="19" t="s">
        <v>389</v>
      </c>
      <c r="BM134" s="192" t="s">
        <v>1214</v>
      </c>
    </row>
    <row r="135" spans="1:65" s="2" customFormat="1" ht="16.5" customHeight="1">
      <c r="A135" s="36"/>
      <c r="B135" s="37"/>
      <c r="C135" s="181" t="s">
        <v>301</v>
      </c>
      <c r="D135" s="181" t="s">
        <v>207</v>
      </c>
      <c r="E135" s="182" t="s">
        <v>590</v>
      </c>
      <c r="F135" s="183" t="s">
        <v>591</v>
      </c>
      <c r="G135" s="184" t="s">
        <v>251</v>
      </c>
      <c r="H135" s="185">
        <v>2</v>
      </c>
      <c r="I135" s="186"/>
      <c r="J135" s="187">
        <f t="shared" si="10"/>
        <v>0</v>
      </c>
      <c r="K135" s="183" t="s">
        <v>388</v>
      </c>
      <c r="L135" s="41"/>
      <c r="M135" s="188" t="s">
        <v>19</v>
      </c>
      <c r="N135" s="189" t="s">
        <v>39</v>
      </c>
      <c r="O135" s="66"/>
      <c r="P135" s="190">
        <f t="shared" si="11"/>
        <v>0</v>
      </c>
      <c r="Q135" s="190">
        <v>0</v>
      </c>
      <c r="R135" s="190">
        <f t="shared" si="12"/>
        <v>0</v>
      </c>
      <c r="S135" s="190">
        <v>0</v>
      </c>
      <c r="T135" s="191">
        <f t="shared" si="1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389</v>
      </c>
      <c r="AT135" s="192" t="s">
        <v>207</v>
      </c>
      <c r="AU135" s="192" t="s">
        <v>75</v>
      </c>
      <c r="AY135" s="19" t="s">
        <v>204</v>
      </c>
      <c r="BE135" s="193">
        <f t="shared" si="14"/>
        <v>0</v>
      </c>
      <c r="BF135" s="193">
        <f t="shared" si="15"/>
        <v>0</v>
      </c>
      <c r="BG135" s="193">
        <f t="shared" si="16"/>
        <v>0</v>
      </c>
      <c r="BH135" s="193">
        <f t="shared" si="17"/>
        <v>0</v>
      </c>
      <c r="BI135" s="193">
        <f t="shared" si="18"/>
        <v>0</v>
      </c>
      <c r="BJ135" s="19" t="s">
        <v>75</v>
      </c>
      <c r="BK135" s="193">
        <f t="shared" si="19"/>
        <v>0</v>
      </c>
      <c r="BL135" s="19" t="s">
        <v>389</v>
      </c>
      <c r="BM135" s="192" t="s">
        <v>1215</v>
      </c>
    </row>
    <row r="136" spans="1:65" s="2" customFormat="1" ht="37.9" customHeight="1">
      <c r="A136" s="36"/>
      <c r="B136" s="37"/>
      <c r="C136" s="181" t="s">
        <v>306</v>
      </c>
      <c r="D136" s="181" t="s">
        <v>207</v>
      </c>
      <c r="E136" s="182" t="s">
        <v>598</v>
      </c>
      <c r="F136" s="183" t="s">
        <v>599</v>
      </c>
      <c r="G136" s="184" t="s">
        <v>210</v>
      </c>
      <c r="H136" s="185">
        <v>1.1499999999999999</v>
      </c>
      <c r="I136" s="186"/>
      <c r="J136" s="187">
        <f t="shared" si="10"/>
        <v>0</v>
      </c>
      <c r="K136" s="183" t="s">
        <v>388</v>
      </c>
      <c r="L136" s="41"/>
      <c r="M136" s="188" t="s">
        <v>19</v>
      </c>
      <c r="N136" s="189" t="s">
        <v>39</v>
      </c>
      <c r="O136" s="66"/>
      <c r="P136" s="190">
        <f t="shared" si="11"/>
        <v>0</v>
      </c>
      <c r="Q136" s="190">
        <v>0</v>
      </c>
      <c r="R136" s="190">
        <f t="shared" si="12"/>
        <v>0</v>
      </c>
      <c r="S136" s="190">
        <v>0</v>
      </c>
      <c r="T136" s="191">
        <f t="shared" si="1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2" t="s">
        <v>206</v>
      </c>
      <c r="AT136" s="192" t="s">
        <v>207</v>
      </c>
      <c r="AU136" s="192" t="s">
        <v>75</v>
      </c>
      <c r="AY136" s="19" t="s">
        <v>204</v>
      </c>
      <c r="BE136" s="193">
        <f t="shared" si="14"/>
        <v>0</v>
      </c>
      <c r="BF136" s="193">
        <f t="shared" si="15"/>
        <v>0</v>
      </c>
      <c r="BG136" s="193">
        <f t="shared" si="16"/>
        <v>0</v>
      </c>
      <c r="BH136" s="193">
        <f t="shared" si="17"/>
        <v>0</v>
      </c>
      <c r="BI136" s="193">
        <f t="shared" si="18"/>
        <v>0</v>
      </c>
      <c r="BJ136" s="19" t="s">
        <v>75</v>
      </c>
      <c r="BK136" s="193">
        <f t="shared" si="19"/>
        <v>0</v>
      </c>
      <c r="BL136" s="19" t="s">
        <v>206</v>
      </c>
      <c r="BM136" s="192" t="s">
        <v>1216</v>
      </c>
    </row>
    <row r="137" spans="1:65" s="13" customFormat="1" ht="11.25">
      <c r="B137" s="199"/>
      <c r="C137" s="200"/>
      <c r="D137" s="201" t="s">
        <v>215</v>
      </c>
      <c r="E137" s="202" t="s">
        <v>19</v>
      </c>
      <c r="F137" s="203" t="s">
        <v>1217</v>
      </c>
      <c r="G137" s="200"/>
      <c r="H137" s="204">
        <v>1.1499999999999999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215</v>
      </c>
      <c r="AU137" s="210" t="s">
        <v>75</v>
      </c>
      <c r="AV137" s="13" t="s">
        <v>80</v>
      </c>
      <c r="AW137" s="13" t="s">
        <v>30</v>
      </c>
      <c r="AX137" s="13" t="s">
        <v>75</v>
      </c>
      <c r="AY137" s="210" t="s">
        <v>204</v>
      </c>
    </row>
    <row r="138" spans="1:65" s="2" customFormat="1" ht="16.5" customHeight="1">
      <c r="A138" s="36"/>
      <c r="B138" s="37"/>
      <c r="C138" s="222" t="s">
        <v>551</v>
      </c>
      <c r="D138" s="222" t="s">
        <v>243</v>
      </c>
      <c r="E138" s="223" t="s">
        <v>603</v>
      </c>
      <c r="F138" s="224" t="s">
        <v>604</v>
      </c>
      <c r="G138" s="225" t="s">
        <v>361</v>
      </c>
      <c r="H138" s="226">
        <v>2.415</v>
      </c>
      <c r="I138" s="227"/>
      <c r="J138" s="228">
        <f>ROUND(I138*H138,2)</f>
        <v>0</v>
      </c>
      <c r="K138" s="224" t="s">
        <v>388</v>
      </c>
      <c r="L138" s="229"/>
      <c r="M138" s="230" t="s">
        <v>19</v>
      </c>
      <c r="N138" s="231" t="s">
        <v>39</v>
      </c>
      <c r="O138" s="66"/>
      <c r="P138" s="190">
        <f>O138*H138</f>
        <v>0</v>
      </c>
      <c r="Q138" s="190">
        <v>1</v>
      </c>
      <c r="R138" s="190">
        <f>Q138*H138</f>
        <v>2.415</v>
      </c>
      <c r="S138" s="190">
        <v>0</v>
      </c>
      <c r="T138" s="19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2" t="s">
        <v>236</v>
      </c>
      <c r="AT138" s="192" t="s">
        <v>243</v>
      </c>
      <c r="AU138" s="192" t="s">
        <v>75</v>
      </c>
      <c r="AY138" s="19" t="s">
        <v>204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9" t="s">
        <v>75</v>
      </c>
      <c r="BK138" s="193">
        <f>ROUND(I138*H138,2)</f>
        <v>0</v>
      </c>
      <c r="BL138" s="19" t="s">
        <v>206</v>
      </c>
      <c r="BM138" s="192" t="s">
        <v>1218</v>
      </c>
    </row>
    <row r="139" spans="1:65" s="13" customFormat="1" ht="11.25">
      <c r="B139" s="199"/>
      <c r="C139" s="200"/>
      <c r="D139" s="201" t="s">
        <v>215</v>
      </c>
      <c r="E139" s="202" t="s">
        <v>19</v>
      </c>
      <c r="F139" s="203" t="s">
        <v>1219</v>
      </c>
      <c r="G139" s="200"/>
      <c r="H139" s="204">
        <v>2.415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215</v>
      </c>
      <c r="AU139" s="210" t="s">
        <v>75</v>
      </c>
      <c r="AV139" s="13" t="s">
        <v>80</v>
      </c>
      <c r="AW139" s="13" t="s">
        <v>30</v>
      </c>
      <c r="AX139" s="13" t="s">
        <v>75</v>
      </c>
      <c r="AY139" s="210" t="s">
        <v>204</v>
      </c>
    </row>
    <row r="140" spans="1:65" s="2" customFormat="1" ht="21.75" customHeight="1">
      <c r="A140" s="36"/>
      <c r="B140" s="37"/>
      <c r="C140" s="222" t="s">
        <v>597</v>
      </c>
      <c r="D140" s="222" t="s">
        <v>243</v>
      </c>
      <c r="E140" s="223" t="s">
        <v>616</v>
      </c>
      <c r="F140" s="224" t="s">
        <v>617</v>
      </c>
      <c r="G140" s="225" t="s">
        <v>251</v>
      </c>
      <c r="H140" s="226">
        <v>2</v>
      </c>
      <c r="I140" s="227"/>
      <c r="J140" s="228">
        <f>ROUND(I140*H140,2)</f>
        <v>0</v>
      </c>
      <c r="K140" s="224" t="s">
        <v>388</v>
      </c>
      <c r="L140" s="229"/>
      <c r="M140" s="230" t="s">
        <v>19</v>
      </c>
      <c r="N140" s="231" t="s">
        <v>39</v>
      </c>
      <c r="O140" s="66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2" t="s">
        <v>258</v>
      </c>
      <c r="AT140" s="192" t="s">
        <v>243</v>
      </c>
      <c r="AU140" s="192" t="s">
        <v>75</v>
      </c>
      <c r="AY140" s="19" t="s">
        <v>204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9" t="s">
        <v>75</v>
      </c>
      <c r="BK140" s="193">
        <f>ROUND(I140*H140,2)</f>
        <v>0</v>
      </c>
      <c r="BL140" s="19" t="s">
        <v>252</v>
      </c>
      <c r="BM140" s="192" t="s">
        <v>1220</v>
      </c>
    </row>
    <row r="141" spans="1:65" s="2" customFormat="1" ht="44.25" customHeight="1">
      <c r="A141" s="36"/>
      <c r="B141" s="37"/>
      <c r="C141" s="181" t="s">
        <v>602</v>
      </c>
      <c r="D141" s="181" t="s">
        <v>207</v>
      </c>
      <c r="E141" s="182" t="s">
        <v>620</v>
      </c>
      <c r="F141" s="183" t="s">
        <v>621</v>
      </c>
      <c r="G141" s="184" t="s">
        <v>361</v>
      </c>
      <c r="H141" s="185">
        <v>0.06</v>
      </c>
      <c r="I141" s="186"/>
      <c r="J141" s="187">
        <f>ROUND(I141*H141,2)</f>
        <v>0</v>
      </c>
      <c r="K141" s="183" t="s">
        <v>388</v>
      </c>
      <c r="L141" s="41"/>
      <c r="M141" s="188" t="s">
        <v>19</v>
      </c>
      <c r="N141" s="189" t="s">
        <v>39</v>
      </c>
      <c r="O141" s="66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2" t="s">
        <v>389</v>
      </c>
      <c r="AT141" s="192" t="s">
        <v>207</v>
      </c>
      <c r="AU141" s="192" t="s">
        <v>75</v>
      </c>
      <c r="AY141" s="19" t="s">
        <v>204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9" t="s">
        <v>75</v>
      </c>
      <c r="BK141" s="193">
        <f>ROUND(I141*H141,2)</f>
        <v>0</v>
      </c>
      <c r="BL141" s="19" t="s">
        <v>389</v>
      </c>
      <c r="BM141" s="192" t="s">
        <v>1221</v>
      </c>
    </row>
    <row r="142" spans="1:65" s="13" customFormat="1" ht="11.25">
      <c r="B142" s="199"/>
      <c r="C142" s="200"/>
      <c r="D142" s="201" t="s">
        <v>215</v>
      </c>
      <c r="E142" s="202" t="s">
        <v>19</v>
      </c>
      <c r="F142" s="203" t="s">
        <v>1222</v>
      </c>
      <c r="G142" s="200"/>
      <c r="H142" s="204">
        <v>0.06</v>
      </c>
      <c r="I142" s="205"/>
      <c r="J142" s="200"/>
      <c r="K142" s="200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215</v>
      </c>
      <c r="AU142" s="210" t="s">
        <v>75</v>
      </c>
      <c r="AV142" s="13" t="s">
        <v>80</v>
      </c>
      <c r="AW142" s="13" t="s">
        <v>30</v>
      </c>
      <c r="AX142" s="13" t="s">
        <v>68</v>
      </c>
      <c r="AY142" s="210" t="s">
        <v>204</v>
      </c>
    </row>
    <row r="143" spans="1:65" s="14" customFormat="1" ht="11.25">
      <c r="B143" s="211"/>
      <c r="C143" s="212"/>
      <c r="D143" s="201" t="s">
        <v>215</v>
      </c>
      <c r="E143" s="213" t="s">
        <v>19</v>
      </c>
      <c r="F143" s="214" t="s">
        <v>217</v>
      </c>
      <c r="G143" s="212"/>
      <c r="H143" s="215">
        <v>0.06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215</v>
      </c>
      <c r="AU143" s="221" t="s">
        <v>75</v>
      </c>
      <c r="AV143" s="14" t="s">
        <v>206</v>
      </c>
      <c r="AW143" s="14" t="s">
        <v>30</v>
      </c>
      <c r="AX143" s="14" t="s">
        <v>75</v>
      </c>
      <c r="AY143" s="221" t="s">
        <v>204</v>
      </c>
    </row>
    <row r="144" spans="1:65" s="2" customFormat="1" ht="62.65" customHeight="1">
      <c r="A144" s="36"/>
      <c r="B144" s="37"/>
      <c r="C144" s="181" t="s">
        <v>724</v>
      </c>
      <c r="D144" s="181" t="s">
        <v>207</v>
      </c>
      <c r="E144" s="182" t="s">
        <v>625</v>
      </c>
      <c r="F144" s="183" t="s">
        <v>626</v>
      </c>
      <c r="G144" s="184" t="s">
        <v>361</v>
      </c>
      <c r="H144" s="185">
        <v>0.06</v>
      </c>
      <c r="I144" s="186"/>
      <c r="J144" s="187">
        <f>ROUND(I144*H144,2)</f>
        <v>0</v>
      </c>
      <c r="K144" s="183" t="s">
        <v>388</v>
      </c>
      <c r="L144" s="41"/>
      <c r="M144" s="188" t="s">
        <v>19</v>
      </c>
      <c r="N144" s="189" t="s">
        <v>39</v>
      </c>
      <c r="O144" s="66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2" t="s">
        <v>389</v>
      </c>
      <c r="AT144" s="192" t="s">
        <v>207</v>
      </c>
      <c r="AU144" s="192" t="s">
        <v>75</v>
      </c>
      <c r="AY144" s="19" t="s">
        <v>204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9" t="s">
        <v>75</v>
      </c>
      <c r="BK144" s="193">
        <f>ROUND(I144*H144,2)</f>
        <v>0</v>
      </c>
      <c r="BL144" s="19" t="s">
        <v>389</v>
      </c>
      <c r="BM144" s="192" t="s">
        <v>1223</v>
      </c>
    </row>
    <row r="145" spans="1:65" s="2" customFormat="1" ht="55.5" customHeight="1">
      <c r="A145" s="36"/>
      <c r="B145" s="37"/>
      <c r="C145" s="181" t="s">
        <v>727</v>
      </c>
      <c r="D145" s="181" t="s">
        <v>207</v>
      </c>
      <c r="E145" s="182" t="s">
        <v>1224</v>
      </c>
      <c r="F145" s="183" t="s">
        <v>1225</v>
      </c>
      <c r="G145" s="184" t="s">
        <v>502</v>
      </c>
      <c r="H145" s="185">
        <v>2</v>
      </c>
      <c r="I145" s="186"/>
      <c r="J145" s="187">
        <f>ROUND(I145*H145,2)</f>
        <v>0</v>
      </c>
      <c r="K145" s="183" t="s">
        <v>388</v>
      </c>
      <c r="L145" s="41"/>
      <c r="M145" s="188" t="s">
        <v>19</v>
      </c>
      <c r="N145" s="189" t="s">
        <v>39</v>
      </c>
      <c r="O145" s="66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2" t="s">
        <v>206</v>
      </c>
      <c r="AT145" s="192" t="s">
        <v>207</v>
      </c>
      <c r="AU145" s="192" t="s">
        <v>75</v>
      </c>
      <c r="AY145" s="19" t="s">
        <v>204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9" t="s">
        <v>75</v>
      </c>
      <c r="BK145" s="193">
        <f>ROUND(I145*H145,2)</f>
        <v>0</v>
      </c>
      <c r="BL145" s="19" t="s">
        <v>206</v>
      </c>
      <c r="BM145" s="192" t="s">
        <v>1226</v>
      </c>
    </row>
    <row r="146" spans="1:65" s="2" customFormat="1" ht="55.5" customHeight="1">
      <c r="A146" s="36"/>
      <c r="B146" s="37"/>
      <c r="C146" s="181" t="s">
        <v>832</v>
      </c>
      <c r="D146" s="181" t="s">
        <v>207</v>
      </c>
      <c r="E146" s="182" t="s">
        <v>1227</v>
      </c>
      <c r="F146" s="183" t="s">
        <v>1228</v>
      </c>
      <c r="G146" s="184" t="s">
        <v>502</v>
      </c>
      <c r="H146" s="185">
        <v>4</v>
      </c>
      <c r="I146" s="186"/>
      <c r="J146" s="187">
        <f>ROUND(I146*H146,2)</f>
        <v>0</v>
      </c>
      <c r="K146" s="183" t="s">
        <v>388</v>
      </c>
      <c r="L146" s="41"/>
      <c r="M146" s="188" t="s">
        <v>19</v>
      </c>
      <c r="N146" s="189" t="s">
        <v>39</v>
      </c>
      <c r="O146" s="66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2" t="s">
        <v>206</v>
      </c>
      <c r="AT146" s="192" t="s">
        <v>207</v>
      </c>
      <c r="AU146" s="192" t="s">
        <v>75</v>
      </c>
      <c r="AY146" s="19" t="s">
        <v>204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9" t="s">
        <v>75</v>
      </c>
      <c r="BK146" s="193">
        <f>ROUND(I146*H146,2)</f>
        <v>0</v>
      </c>
      <c r="BL146" s="19" t="s">
        <v>206</v>
      </c>
      <c r="BM146" s="192" t="s">
        <v>1229</v>
      </c>
    </row>
    <row r="147" spans="1:65" s="2" customFormat="1" ht="44.25" customHeight="1">
      <c r="A147" s="36"/>
      <c r="B147" s="37"/>
      <c r="C147" s="181" t="s">
        <v>995</v>
      </c>
      <c r="D147" s="181" t="s">
        <v>207</v>
      </c>
      <c r="E147" s="182" t="s">
        <v>629</v>
      </c>
      <c r="F147" s="183" t="s">
        <v>630</v>
      </c>
      <c r="G147" s="184" t="s">
        <v>251</v>
      </c>
      <c r="H147" s="185">
        <v>2</v>
      </c>
      <c r="I147" s="186"/>
      <c r="J147" s="187">
        <f>ROUND(I147*H147,2)</f>
        <v>0</v>
      </c>
      <c r="K147" s="183" t="s">
        <v>388</v>
      </c>
      <c r="L147" s="41"/>
      <c r="M147" s="247" t="s">
        <v>19</v>
      </c>
      <c r="N147" s="248" t="s">
        <v>39</v>
      </c>
      <c r="O147" s="245"/>
      <c r="P147" s="249">
        <f>O147*H147</f>
        <v>0</v>
      </c>
      <c r="Q147" s="249">
        <v>0</v>
      </c>
      <c r="R147" s="249">
        <f>Q147*H147</f>
        <v>0</v>
      </c>
      <c r="S147" s="249">
        <v>0</v>
      </c>
      <c r="T147" s="25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2" t="s">
        <v>389</v>
      </c>
      <c r="AT147" s="192" t="s">
        <v>207</v>
      </c>
      <c r="AU147" s="192" t="s">
        <v>75</v>
      </c>
      <c r="AY147" s="19" t="s">
        <v>204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9" t="s">
        <v>75</v>
      </c>
      <c r="BK147" s="193">
        <f>ROUND(I147*H147,2)</f>
        <v>0</v>
      </c>
      <c r="BL147" s="19" t="s">
        <v>389</v>
      </c>
      <c r="BM147" s="192" t="s">
        <v>1230</v>
      </c>
    </row>
    <row r="148" spans="1:65" s="2" customFormat="1" ht="6.95" customHeight="1">
      <c r="A148" s="36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41"/>
      <c r="M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</row>
  </sheetData>
  <sheetProtection algorithmName="SHA-512" hashValue="aR3Iqd4rdLwDThSIncc0s16YvmFtTUtrzmVtJDpO0x8yZ0sQ6NYTZ22LBzeZC/z3fOlxl4WQlQu5aX4aa+qRPg==" saltValue="re6xWaqgYS03Eq2CHPNuVj3dE5tDuo4lXUhUaQpoNCsgBA8WGG2KqpBJNo9t/YHMH8/sIE/eS4ELA7G3Dt7kkA==" spinCount="100000" sheet="1" objects="1" scenarios="1" formatColumns="0" formatRows="0" autoFilter="0"/>
  <autoFilter ref="C85:K147" xr:uid="{00000000-0009-0000-0000-000010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2:BM9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131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1138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1231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1140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ROUND(J86,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ROUND((SUM(BE86:BE91)),  2)</f>
        <v>0</v>
      </c>
      <c r="G35" s="36"/>
      <c r="H35" s="36"/>
      <c r="I35" s="127">
        <v>0.21</v>
      </c>
      <c r="J35" s="126">
        <f>ROUND(((SUM(BE86:BE91))*I35),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ROUND((SUM(BF86:BF91)),  2)</f>
        <v>0</v>
      </c>
      <c r="G36" s="36"/>
      <c r="H36" s="36"/>
      <c r="I36" s="127">
        <v>0.15</v>
      </c>
      <c r="J36" s="126">
        <f>ROUND(((SUM(BF86:BF91))*I36),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ROUND((SUM(BG86:BG91)),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ROUND((SUM(BH86:BH91)),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ROUND((SUM(BI86:BI91)),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1138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26.3 - VRN - Oprava osvětlení zast. Hanušovice zast.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Hanušovice zast.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J86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633</v>
      </c>
      <c r="E64" s="146"/>
      <c r="F64" s="146"/>
      <c r="G64" s="146"/>
      <c r="H64" s="146"/>
      <c r="I64" s="146"/>
      <c r="J64" s="147">
        <f>J87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1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189</v>
      </c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414" t="str">
        <f>E7</f>
        <v>Oprava osvětlení zast. na trati Litovel předměstí - Kostelec na Hané</v>
      </c>
      <c r="F74" s="415"/>
      <c r="G74" s="415"/>
      <c r="H74" s="415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1" customFormat="1" ht="12" customHeight="1">
      <c r="B75" s="23"/>
      <c r="C75" s="31" t="s">
        <v>171</v>
      </c>
      <c r="D75" s="24"/>
      <c r="E75" s="24"/>
      <c r="F75" s="24"/>
      <c r="G75" s="24"/>
      <c r="H75" s="24"/>
      <c r="I75" s="24"/>
      <c r="J75" s="24"/>
      <c r="K75" s="24"/>
      <c r="L75" s="22"/>
    </row>
    <row r="76" spans="1:31" s="2" customFormat="1" ht="16.5" customHeight="1">
      <c r="A76" s="36"/>
      <c r="B76" s="37"/>
      <c r="C76" s="38"/>
      <c r="D76" s="38"/>
      <c r="E76" s="414" t="s">
        <v>1138</v>
      </c>
      <c r="F76" s="416"/>
      <c r="G76" s="416"/>
      <c r="H76" s="416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173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70" t="str">
        <f>E11</f>
        <v>26.3 - VRN - Oprava osvětlení zast. Hanušovice zast.</v>
      </c>
      <c r="F78" s="416"/>
      <c r="G78" s="416"/>
      <c r="H78" s="416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F14</f>
        <v>Hanušovice zast.</v>
      </c>
      <c r="G80" s="38"/>
      <c r="H80" s="38"/>
      <c r="I80" s="31" t="s">
        <v>23</v>
      </c>
      <c r="J80" s="61">
        <f>IF(J14="","",J14)</f>
        <v>0</v>
      </c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24</v>
      </c>
      <c r="D82" s="38"/>
      <c r="E82" s="38"/>
      <c r="F82" s="29" t="str">
        <f>E17</f>
        <v>Správa železnic</v>
      </c>
      <c r="G82" s="38"/>
      <c r="H82" s="38"/>
      <c r="I82" s="31" t="s">
        <v>29</v>
      </c>
      <c r="J82" s="34" t="str">
        <f>E23</f>
        <v xml:space="preserve"> 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27</v>
      </c>
      <c r="D83" s="38"/>
      <c r="E83" s="38"/>
      <c r="F83" s="29" t="str">
        <f>IF(E20="","",E20)</f>
        <v>Vyplň údaj</v>
      </c>
      <c r="G83" s="38"/>
      <c r="H83" s="38"/>
      <c r="I83" s="31" t="s">
        <v>31</v>
      </c>
      <c r="J83" s="34" t="str">
        <f>E26</f>
        <v>Tomáš Voldán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54"/>
      <c r="B85" s="155"/>
      <c r="C85" s="156" t="s">
        <v>190</v>
      </c>
      <c r="D85" s="157" t="s">
        <v>53</v>
      </c>
      <c r="E85" s="157" t="s">
        <v>49</v>
      </c>
      <c r="F85" s="157" t="s">
        <v>50</v>
      </c>
      <c r="G85" s="157" t="s">
        <v>191</v>
      </c>
      <c r="H85" s="157" t="s">
        <v>192</v>
      </c>
      <c r="I85" s="157" t="s">
        <v>193</v>
      </c>
      <c r="J85" s="157" t="s">
        <v>180</v>
      </c>
      <c r="K85" s="158" t="s">
        <v>194</v>
      </c>
      <c r="L85" s="159"/>
      <c r="M85" s="70" t="s">
        <v>19</v>
      </c>
      <c r="N85" s="71" t="s">
        <v>38</v>
      </c>
      <c r="O85" s="71" t="s">
        <v>195</v>
      </c>
      <c r="P85" s="71" t="s">
        <v>196</v>
      </c>
      <c r="Q85" s="71" t="s">
        <v>197</v>
      </c>
      <c r="R85" s="71" t="s">
        <v>198</v>
      </c>
      <c r="S85" s="71" t="s">
        <v>199</v>
      </c>
      <c r="T85" s="72" t="s">
        <v>200</v>
      </c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</row>
    <row r="86" spans="1:65" s="2" customFormat="1" ht="22.9" customHeight="1">
      <c r="A86" s="36"/>
      <c r="B86" s="37"/>
      <c r="C86" s="77" t="s">
        <v>201</v>
      </c>
      <c r="D86" s="38"/>
      <c r="E86" s="38"/>
      <c r="F86" s="38"/>
      <c r="G86" s="38"/>
      <c r="H86" s="38"/>
      <c r="I86" s="38"/>
      <c r="J86" s="160">
        <f>BK86</f>
        <v>0</v>
      </c>
      <c r="K86" s="38"/>
      <c r="L86" s="41"/>
      <c r="M86" s="73"/>
      <c r="N86" s="161"/>
      <c r="O86" s="74"/>
      <c r="P86" s="162">
        <f>P87</f>
        <v>0</v>
      </c>
      <c r="Q86" s="74"/>
      <c r="R86" s="162">
        <f>R87</f>
        <v>0</v>
      </c>
      <c r="S86" s="74"/>
      <c r="T86" s="163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67</v>
      </c>
      <c r="AU86" s="19" t="s">
        <v>181</v>
      </c>
      <c r="BK86" s="164">
        <f>BK87</f>
        <v>0</v>
      </c>
    </row>
    <row r="87" spans="1:65" s="12" customFormat="1" ht="25.9" customHeight="1">
      <c r="B87" s="165"/>
      <c r="C87" s="166"/>
      <c r="D87" s="167" t="s">
        <v>67</v>
      </c>
      <c r="E87" s="168" t="s">
        <v>635</v>
      </c>
      <c r="F87" s="168" t="s">
        <v>636</v>
      </c>
      <c r="G87" s="166"/>
      <c r="H87" s="166"/>
      <c r="I87" s="169"/>
      <c r="J87" s="170">
        <f>BK87</f>
        <v>0</v>
      </c>
      <c r="K87" s="166"/>
      <c r="L87" s="171"/>
      <c r="M87" s="172"/>
      <c r="N87" s="173"/>
      <c r="O87" s="173"/>
      <c r="P87" s="174">
        <f>SUM(P88:P91)</f>
        <v>0</v>
      </c>
      <c r="Q87" s="173"/>
      <c r="R87" s="174">
        <f>SUM(R88:R91)</f>
        <v>0</v>
      </c>
      <c r="S87" s="173"/>
      <c r="T87" s="175">
        <f>SUM(T88:T91)</f>
        <v>0</v>
      </c>
      <c r="AR87" s="176" t="s">
        <v>218</v>
      </c>
      <c r="AT87" s="177" t="s">
        <v>67</v>
      </c>
      <c r="AU87" s="177" t="s">
        <v>68</v>
      </c>
      <c r="AY87" s="176" t="s">
        <v>204</v>
      </c>
      <c r="BK87" s="178">
        <f>SUM(BK88:BK91)</f>
        <v>0</v>
      </c>
    </row>
    <row r="88" spans="1:65" s="2" customFormat="1" ht="16.5" customHeight="1">
      <c r="A88" s="36"/>
      <c r="B88" s="37"/>
      <c r="C88" s="181" t="s">
        <v>223</v>
      </c>
      <c r="D88" s="181" t="s">
        <v>207</v>
      </c>
      <c r="E88" s="182" t="s">
        <v>637</v>
      </c>
      <c r="F88" s="183" t="s">
        <v>638</v>
      </c>
      <c r="G88" s="184" t="s">
        <v>639</v>
      </c>
      <c r="H88" s="251"/>
      <c r="I88" s="186"/>
      <c r="J88" s="187">
        <f>ROUND(I88*H88,2)</f>
        <v>0</v>
      </c>
      <c r="K88" s="183" t="s">
        <v>388</v>
      </c>
      <c r="L88" s="41"/>
      <c r="M88" s="188" t="s">
        <v>19</v>
      </c>
      <c r="N88" s="189" t="s">
        <v>39</v>
      </c>
      <c r="O88" s="66"/>
      <c r="P88" s="190">
        <f>O88*H88</f>
        <v>0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2" t="s">
        <v>252</v>
      </c>
      <c r="AT88" s="192" t="s">
        <v>207</v>
      </c>
      <c r="AU88" s="192" t="s">
        <v>75</v>
      </c>
      <c r="AY88" s="19" t="s">
        <v>204</v>
      </c>
      <c r="BE88" s="193">
        <f>IF(N88="základní",J88,0)</f>
        <v>0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9" t="s">
        <v>75</v>
      </c>
      <c r="BK88" s="193">
        <f>ROUND(I88*H88,2)</f>
        <v>0</v>
      </c>
      <c r="BL88" s="19" t="s">
        <v>252</v>
      </c>
      <c r="BM88" s="192" t="s">
        <v>1232</v>
      </c>
    </row>
    <row r="89" spans="1:65" s="2" customFormat="1" ht="16.5" customHeight="1">
      <c r="A89" s="36"/>
      <c r="B89" s="37"/>
      <c r="C89" s="181" t="s">
        <v>229</v>
      </c>
      <c r="D89" s="181" t="s">
        <v>207</v>
      </c>
      <c r="E89" s="182" t="s">
        <v>641</v>
      </c>
      <c r="F89" s="183" t="s">
        <v>642</v>
      </c>
      <c r="G89" s="184" t="s">
        <v>639</v>
      </c>
      <c r="H89" s="251"/>
      <c r="I89" s="186"/>
      <c r="J89" s="187">
        <f>ROUND(I89*H89,2)</f>
        <v>0</v>
      </c>
      <c r="K89" s="183" t="s">
        <v>388</v>
      </c>
      <c r="L89" s="41"/>
      <c r="M89" s="188" t="s">
        <v>19</v>
      </c>
      <c r="N89" s="189" t="s">
        <v>39</v>
      </c>
      <c r="O89" s="66"/>
      <c r="P89" s="190">
        <f>O89*H89</f>
        <v>0</v>
      </c>
      <c r="Q89" s="190">
        <v>0</v>
      </c>
      <c r="R89" s="190">
        <f>Q89*H89</f>
        <v>0</v>
      </c>
      <c r="S89" s="190">
        <v>0</v>
      </c>
      <c r="T89" s="191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2" t="s">
        <v>643</v>
      </c>
      <c r="AT89" s="192" t="s">
        <v>207</v>
      </c>
      <c r="AU89" s="192" t="s">
        <v>75</v>
      </c>
      <c r="AY89" s="19" t="s">
        <v>204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19" t="s">
        <v>75</v>
      </c>
      <c r="BK89" s="193">
        <f>ROUND(I89*H89,2)</f>
        <v>0</v>
      </c>
      <c r="BL89" s="19" t="s">
        <v>643</v>
      </c>
      <c r="BM89" s="192" t="s">
        <v>1233</v>
      </c>
    </row>
    <row r="90" spans="1:65" s="2" customFormat="1" ht="49.15" customHeight="1">
      <c r="A90" s="36"/>
      <c r="B90" s="37"/>
      <c r="C90" s="181" t="s">
        <v>236</v>
      </c>
      <c r="D90" s="181" t="s">
        <v>207</v>
      </c>
      <c r="E90" s="182" t="s">
        <v>646</v>
      </c>
      <c r="F90" s="183" t="s">
        <v>647</v>
      </c>
      <c r="G90" s="184" t="s">
        <v>639</v>
      </c>
      <c r="H90" s="251"/>
      <c r="I90" s="186"/>
      <c r="J90" s="187">
        <f>ROUND(I90*H90,2)</f>
        <v>0</v>
      </c>
      <c r="K90" s="183" t="s">
        <v>388</v>
      </c>
      <c r="L90" s="41"/>
      <c r="M90" s="188" t="s">
        <v>19</v>
      </c>
      <c r="N90" s="189" t="s">
        <v>39</v>
      </c>
      <c r="O90" s="66"/>
      <c r="P90" s="190">
        <f>O90*H90</f>
        <v>0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643</v>
      </c>
      <c r="AT90" s="192" t="s">
        <v>207</v>
      </c>
      <c r="AU90" s="192" t="s">
        <v>75</v>
      </c>
      <c r="AY90" s="19" t="s">
        <v>204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9" t="s">
        <v>75</v>
      </c>
      <c r="BK90" s="193">
        <f>ROUND(I90*H90,2)</f>
        <v>0</v>
      </c>
      <c r="BL90" s="19" t="s">
        <v>643</v>
      </c>
      <c r="BM90" s="192" t="s">
        <v>1234</v>
      </c>
    </row>
    <row r="91" spans="1:65" s="2" customFormat="1" ht="16.5" customHeight="1">
      <c r="A91" s="36"/>
      <c r="B91" s="37"/>
      <c r="C91" s="181" t="s">
        <v>645</v>
      </c>
      <c r="D91" s="181" t="s">
        <v>207</v>
      </c>
      <c r="E91" s="182" t="s">
        <v>649</v>
      </c>
      <c r="F91" s="183" t="s">
        <v>650</v>
      </c>
      <c r="G91" s="184" t="s">
        <v>639</v>
      </c>
      <c r="H91" s="251"/>
      <c r="I91" s="186"/>
      <c r="J91" s="187">
        <f>ROUND(I91*H91,2)</f>
        <v>0</v>
      </c>
      <c r="K91" s="183" t="s">
        <v>388</v>
      </c>
      <c r="L91" s="41"/>
      <c r="M91" s="247" t="s">
        <v>19</v>
      </c>
      <c r="N91" s="248" t="s">
        <v>39</v>
      </c>
      <c r="O91" s="245"/>
      <c r="P91" s="249">
        <f>O91*H91</f>
        <v>0</v>
      </c>
      <c r="Q91" s="249">
        <v>0</v>
      </c>
      <c r="R91" s="249">
        <f>Q91*H91</f>
        <v>0</v>
      </c>
      <c r="S91" s="249">
        <v>0</v>
      </c>
      <c r="T91" s="25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643</v>
      </c>
      <c r="AT91" s="192" t="s">
        <v>207</v>
      </c>
      <c r="AU91" s="192" t="s">
        <v>75</v>
      </c>
      <c r="AY91" s="19" t="s">
        <v>204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9" t="s">
        <v>75</v>
      </c>
      <c r="BK91" s="193">
        <f>ROUND(I91*H91,2)</f>
        <v>0</v>
      </c>
      <c r="BL91" s="19" t="s">
        <v>643</v>
      </c>
      <c r="BM91" s="192" t="s">
        <v>1235</v>
      </c>
    </row>
    <row r="92" spans="1:65" s="2" customFormat="1" ht="6.95" customHeight="1">
      <c r="A92" s="36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41"/>
      <c r="M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</sheetData>
  <sheetProtection algorithmName="SHA-512" hashValue="8bWd9zw5oHc9ivFTPXLbnonWeVoYmUIeudVEtynnkYtLKPrfn1dKZANy8WB+w3XAfA6jR6dAcwFwumBfGyZhrg==" saltValue="ndpS+SgPW2SzevX9EHtLVr/0c8bjPYjR5ccwqKcUqmZbsj6+a2Ezx/I3IyZ1xVCa5waBFBe43GhUfZh+ja5iXg==" spinCount="100000" sheet="1" objects="1" scenarios="1" formatColumns="0" formatRows="0" autoFilter="0"/>
  <autoFilter ref="C85:K91" xr:uid="{00000000-0009-0000-0000-000011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2:BM18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137</v>
      </c>
      <c r="AZ2" s="110" t="s">
        <v>159</v>
      </c>
      <c r="BA2" s="110" t="s">
        <v>160</v>
      </c>
      <c r="BB2" s="110" t="s">
        <v>19</v>
      </c>
      <c r="BC2" s="110" t="s">
        <v>161</v>
      </c>
      <c r="BD2" s="110" t="s">
        <v>80</v>
      </c>
    </row>
    <row r="3" spans="1:5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  <c r="AZ3" s="110" t="s">
        <v>152</v>
      </c>
      <c r="BA3" s="110" t="s">
        <v>153</v>
      </c>
      <c r="BB3" s="110" t="s">
        <v>19</v>
      </c>
      <c r="BC3" s="110" t="s">
        <v>154</v>
      </c>
      <c r="BD3" s="110" t="s">
        <v>80</v>
      </c>
    </row>
    <row r="4" spans="1:5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  <c r="AZ4" s="110" t="s">
        <v>155</v>
      </c>
      <c r="BA4" s="110" t="s">
        <v>156</v>
      </c>
      <c r="BB4" s="110" t="s">
        <v>19</v>
      </c>
      <c r="BC4" s="110" t="s">
        <v>157</v>
      </c>
      <c r="BD4" s="110" t="s">
        <v>80</v>
      </c>
    </row>
    <row r="5" spans="1:56" s="1" customFormat="1" ht="6.95" customHeight="1">
      <c r="B5" s="22"/>
      <c r="L5" s="22"/>
      <c r="AZ5" s="110" t="s">
        <v>162</v>
      </c>
      <c r="BA5" s="110" t="s">
        <v>163</v>
      </c>
      <c r="BB5" s="110" t="s">
        <v>19</v>
      </c>
      <c r="BC5" s="110" t="s">
        <v>164</v>
      </c>
      <c r="BD5" s="110" t="s">
        <v>80</v>
      </c>
    </row>
    <row r="6" spans="1:56" s="1" customFormat="1" ht="12" customHeight="1">
      <c r="B6" s="22"/>
      <c r="D6" s="115" t="s">
        <v>16</v>
      </c>
      <c r="L6" s="22"/>
      <c r="AZ6" s="110" t="s">
        <v>165</v>
      </c>
      <c r="BA6" s="110" t="s">
        <v>166</v>
      </c>
      <c r="BB6" s="110" t="s">
        <v>19</v>
      </c>
      <c r="BC6" s="110" t="s">
        <v>167</v>
      </c>
      <c r="BD6" s="110" t="s">
        <v>80</v>
      </c>
    </row>
    <row r="7" spans="1:5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  <c r="AZ7" s="110" t="s">
        <v>168</v>
      </c>
      <c r="BA7" s="110" t="s">
        <v>169</v>
      </c>
      <c r="BB7" s="110" t="s">
        <v>19</v>
      </c>
      <c r="BC7" s="110" t="s">
        <v>170</v>
      </c>
      <c r="BD7" s="110" t="s">
        <v>80</v>
      </c>
    </row>
    <row r="8" spans="1:56" s="1" customFormat="1" ht="12" customHeight="1">
      <c r="B8" s="22"/>
      <c r="D8" s="115" t="s">
        <v>171</v>
      </c>
      <c r="L8" s="22"/>
    </row>
    <row r="9" spans="1:56" s="2" customFormat="1" ht="16.5" customHeight="1">
      <c r="A9" s="36"/>
      <c r="B9" s="41"/>
      <c r="C9" s="36"/>
      <c r="D9" s="36"/>
      <c r="E9" s="407" t="s">
        <v>1236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6.5" customHeight="1">
      <c r="A11" s="36"/>
      <c r="B11" s="41"/>
      <c r="C11" s="36"/>
      <c r="D11" s="36"/>
      <c r="E11" s="410" t="s">
        <v>1237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5" t="s">
        <v>21</v>
      </c>
      <c r="E14" s="36"/>
      <c r="F14" s="105" t="s">
        <v>1238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ROUND(J93,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ROUND((SUM(BE93:BE184)),  2)</f>
        <v>0</v>
      </c>
      <c r="G35" s="36"/>
      <c r="H35" s="36"/>
      <c r="I35" s="127">
        <v>0.21</v>
      </c>
      <c r="J35" s="126">
        <f>ROUND(((SUM(BE93:BE184))*I35),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ROUND((SUM(BF93:BF184)),  2)</f>
        <v>0</v>
      </c>
      <c r="G36" s="36"/>
      <c r="H36" s="36"/>
      <c r="I36" s="127">
        <v>0.15</v>
      </c>
      <c r="J36" s="126">
        <f>ROUND(((SUM(BF93:BF184))*I36),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ROUND((SUM(BG93:BG184)),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ROUND((SUM(BH93:BH184)),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ROUND((SUM(BI93:BI184)),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1236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28.1 - URS - Oprava osvětlení zast. Senice zast.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Senice na Hané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J93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182</v>
      </c>
      <c r="E64" s="146"/>
      <c r="F64" s="146"/>
      <c r="G64" s="146"/>
      <c r="H64" s="146"/>
      <c r="I64" s="146"/>
      <c r="J64" s="147">
        <f>J94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692</v>
      </c>
      <c r="E65" s="151"/>
      <c r="F65" s="151"/>
      <c r="G65" s="151"/>
      <c r="H65" s="151"/>
      <c r="I65" s="151"/>
      <c r="J65" s="152">
        <f>J95</f>
        <v>0</v>
      </c>
      <c r="K65" s="99"/>
      <c r="L65" s="153"/>
    </row>
    <row r="66" spans="1:31" s="10" customFormat="1" ht="19.899999999999999" customHeight="1">
      <c r="B66" s="149"/>
      <c r="C66" s="99"/>
      <c r="D66" s="150" t="s">
        <v>183</v>
      </c>
      <c r="E66" s="151"/>
      <c r="F66" s="151"/>
      <c r="G66" s="151"/>
      <c r="H66" s="151"/>
      <c r="I66" s="151"/>
      <c r="J66" s="152">
        <f>J96</f>
        <v>0</v>
      </c>
      <c r="K66" s="99"/>
      <c r="L66" s="153"/>
    </row>
    <row r="67" spans="1:31" s="10" customFormat="1" ht="19.899999999999999" customHeight="1">
      <c r="B67" s="149"/>
      <c r="C67" s="99"/>
      <c r="D67" s="150" t="s">
        <v>184</v>
      </c>
      <c r="E67" s="151"/>
      <c r="F67" s="151"/>
      <c r="G67" s="151"/>
      <c r="H67" s="151"/>
      <c r="I67" s="151"/>
      <c r="J67" s="152">
        <f>J116</f>
        <v>0</v>
      </c>
      <c r="K67" s="99"/>
      <c r="L67" s="153"/>
    </row>
    <row r="68" spans="1:31" s="9" customFormat="1" ht="24.95" customHeight="1">
      <c r="B68" s="143"/>
      <c r="C68" s="144"/>
      <c r="D68" s="145" t="s">
        <v>185</v>
      </c>
      <c r="E68" s="146"/>
      <c r="F68" s="146"/>
      <c r="G68" s="146"/>
      <c r="H68" s="146"/>
      <c r="I68" s="146"/>
      <c r="J68" s="147">
        <f>J117</f>
        <v>0</v>
      </c>
      <c r="K68" s="144"/>
      <c r="L68" s="148"/>
    </row>
    <row r="69" spans="1:31" s="10" customFormat="1" ht="19.899999999999999" customHeight="1">
      <c r="B69" s="149"/>
      <c r="C69" s="99"/>
      <c r="D69" s="150" t="s">
        <v>186</v>
      </c>
      <c r="E69" s="151"/>
      <c r="F69" s="151"/>
      <c r="G69" s="151"/>
      <c r="H69" s="151"/>
      <c r="I69" s="151"/>
      <c r="J69" s="152">
        <f>J118</f>
        <v>0</v>
      </c>
      <c r="K69" s="99"/>
      <c r="L69" s="153"/>
    </row>
    <row r="70" spans="1:31" s="10" customFormat="1" ht="19.899999999999999" customHeight="1">
      <c r="B70" s="149"/>
      <c r="C70" s="99"/>
      <c r="D70" s="150" t="s">
        <v>187</v>
      </c>
      <c r="E70" s="151"/>
      <c r="F70" s="151"/>
      <c r="G70" s="151"/>
      <c r="H70" s="151"/>
      <c r="I70" s="151"/>
      <c r="J70" s="152">
        <f>J122</f>
        <v>0</v>
      </c>
      <c r="K70" s="99"/>
      <c r="L70" s="153"/>
    </row>
    <row r="71" spans="1:31" s="9" customFormat="1" ht="24.95" customHeight="1">
      <c r="B71" s="143"/>
      <c r="C71" s="144"/>
      <c r="D71" s="145" t="s">
        <v>188</v>
      </c>
      <c r="E71" s="146"/>
      <c r="F71" s="146"/>
      <c r="G71" s="146"/>
      <c r="H71" s="146"/>
      <c r="I71" s="146"/>
      <c r="J71" s="147">
        <f>J171</f>
        <v>0</v>
      </c>
      <c r="K71" s="144"/>
      <c r="L71" s="148"/>
    </row>
    <row r="72" spans="1:31" s="2" customFormat="1" ht="21.7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>
      <c r="A77" s="36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>
      <c r="A78" s="36"/>
      <c r="B78" s="37"/>
      <c r="C78" s="25" t="s">
        <v>189</v>
      </c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16</v>
      </c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16.5" customHeight="1">
      <c r="A81" s="36"/>
      <c r="B81" s="37"/>
      <c r="C81" s="38"/>
      <c r="D81" s="38"/>
      <c r="E81" s="414" t="str">
        <f>E7</f>
        <v>Oprava osvětlení zast. na trati Litovel předměstí - Kostelec na Hané</v>
      </c>
      <c r="F81" s="415"/>
      <c r="G81" s="415"/>
      <c r="H81" s="415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1" customFormat="1" ht="12" customHeight="1">
      <c r="B82" s="23"/>
      <c r="C82" s="31" t="s">
        <v>171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3" s="2" customFormat="1" ht="16.5" customHeight="1">
      <c r="A83" s="36"/>
      <c r="B83" s="37"/>
      <c r="C83" s="38"/>
      <c r="D83" s="38"/>
      <c r="E83" s="414" t="s">
        <v>1236</v>
      </c>
      <c r="F83" s="416"/>
      <c r="G83" s="416"/>
      <c r="H83" s="416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2" customHeight="1">
      <c r="A84" s="36"/>
      <c r="B84" s="37"/>
      <c r="C84" s="31" t="s">
        <v>173</v>
      </c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6.5" customHeight="1">
      <c r="A85" s="36"/>
      <c r="B85" s="37"/>
      <c r="C85" s="38"/>
      <c r="D85" s="38"/>
      <c r="E85" s="370" t="str">
        <f>E11</f>
        <v>28.1 - URS - Oprava osvětlení zast. Senice zast.</v>
      </c>
      <c r="F85" s="416"/>
      <c r="G85" s="416"/>
      <c r="H85" s="416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2" customHeight="1">
      <c r="A87" s="36"/>
      <c r="B87" s="37"/>
      <c r="C87" s="31" t="s">
        <v>21</v>
      </c>
      <c r="D87" s="38"/>
      <c r="E87" s="38"/>
      <c r="F87" s="29" t="str">
        <f>F14</f>
        <v>Senice na Hané</v>
      </c>
      <c r="G87" s="38"/>
      <c r="H87" s="38"/>
      <c r="I87" s="31" t="s">
        <v>23</v>
      </c>
      <c r="J87" s="61">
        <f>IF(J14="","",J14)</f>
        <v>0</v>
      </c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15.2" customHeight="1">
      <c r="A89" s="36"/>
      <c r="B89" s="37"/>
      <c r="C89" s="31" t="s">
        <v>24</v>
      </c>
      <c r="D89" s="38"/>
      <c r="E89" s="38"/>
      <c r="F89" s="29" t="str">
        <f>E17</f>
        <v>Správa železnic</v>
      </c>
      <c r="G89" s="38"/>
      <c r="H89" s="38"/>
      <c r="I89" s="31" t="s">
        <v>29</v>
      </c>
      <c r="J89" s="34" t="str">
        <f>E23</f>
        <v xml:space="preserve"> </v>
      </c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5.2" customHeight="1">
      <c r="A90" s="36"/>
      <c r="B90" s="37"/>
      <c r="C90" s="31" t="s">
        <v>27</v>
      </c>
      <c r="D90" s="38"/>
      <c r="E90" s="38"/>
      <c r="F90" s="29" t="str">
        <f>IF(E20="","",E20)</f>
        <v>Vyplň údaj</v>
      </c>
      <c r="G90" s="38"/>
      <c r="H90" s="38"/>
      <c r="I90" s="31" t="s">
        <v>31</v>
      </c>
      <c r="J90" s="34" t="str">
        <f>E26</f>
        <v>Tomáš Voldán</v>
      </c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11" customFormat="1" ht="29.25" customHeight="1">
      <c r="A92" s="154"/>
      <c r="B92" s="155"/>
      <c r="C92" s="156" t="s">
        <v>190</v>
      </c>
      <c r="D92" s="157" t="s">
        <v>53</v>
      </c>
      <c r="E92" s="157" t="s">
        <v>49</v>
      </c>
      <c r="F92" s="157" t="s">
        <v>50</v>
      </c>
      <c r="G92" s="157" t="s">
        <v>191</v>
      </c>
      <c r="H92" s="157" t="s">
        <v>192</v>
      </c>
      <c r="I92" s="157" t="s">
        <v>193</v>
      </c>
      <c r="J92" s="157" t="s">
        <v>180</v>
      </c>
      <c r="K92" s="158" t="s">
        <v>194</v>
      </c>
      <c r="L92" s="159"/>
      <c r="M92" s="70" t="s">
        <v>19</v>
      </c>
      <c r="N92" s="71" t="s">
        <v>38</v>
      </c>
      <c r="O92" s="71" t="s">
        <v>195</v>
      </c>
      <c r="P92" s="71" t="s">
        <v>196</v>
      </c>
      <c r="Q92" s="71" t="s">
        <v>197</v>
      </c>
      <c r="R92" s="71" t="s">
        <v>198</v>
      </c>
      <c r="S92" s="71" t="s">
        <v>199</v>
      </c>
      <c r="T92" s="72" t="s">
        <v>200</v>
      </c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</row>
    <row r="93" spans="1:63" s="2" customFormat="1" ht="22.9" customHeight="1">
      <c r="A93" s="36"/>
      <c r="B93" s="37"/>
      <c r="C93" s="77" t="s">
        <v>201</v>
      </c>
      <c r="D93" s="38"/>
      <c r="E93" s="38"/>
      <c r="F93" s="38"/>
      <c r="G93" s="38"/>
      <c r="H93" s="38"/>
      <c r="I93" s="38"/>
      <c r="J93" s="160">
        <f>BK93</f>
        <v>0</v>
      </c>
      <c r="K93" s="38"/>
      <c r="L93" s="41"/>
      <c r="M93" s="73"/>
      <c r="N93" s="161"/>
      <c r="O93" s="74"/>
      <c r="P93" s="162">
        <f>P94+P117+P171</f>
        <v>0</v>
      </c>
      <c r="Q93" s="74"/>
      <c r="R93" s="162">
        <f>R94+R117+R171</f>
        <v>9.9866525399999997</v>
      </c>
      <c r="S93" s="74"/>
      <c r="T93" s="163">
        <f>T94+T117+T171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67</v>
      </c>
      <c r="AU93" s="19" t="s">
        <v>181</v>
      </c>
      <c r="BK93" s="164">
        <f>BK94+BK117+BK171</f>
        <v>0</v>
      </c>
    </row>
    <row r="94" spans="1:63" s="12" customFormat="1" ht="25.9" customHeight="1">
      <c r="B94" s="165"/>
      <c r="C94" s="166"/>
      <c r="D94" s="167" t="s">
        <v>67</v>
      </c>
      <c r="E94" s="168" t="s">
        <v>202</v>
      </c>
      <c r="F94" s="168" t="s">
        <v>203</v>
      </c>
      <c r="G94" s="166"/>
      <c r="H94" s="166"/>
      <c r="I94" s="169"/>
      <c r="J94" s="170">
        <f>BK94</f>
        <v>0</v>
      </c>
      <c r="K94" s="166"/>
      <c r="L94" s="171"/>
      <c r="M94" s="172"/>
      <c r="N94" s="173"/>
      <c r="O94" s="173"/>
      <c r="P94" s="174">
        <f>P95+P96+P116</f>
        <v>0</v>
      </c>
      <c r="Q94" s="173"/>
      <c r="R94" s="174">
        <f>R95+R96+R116</f>
        <v>9.0509725400000001</v>
      </c>
      <c r="S94" s="173"/>
      <c r="T94" s="175">
        <f>T95+T96+T116</f>
        <v>0</v>
      </c>
      <c r="AR94" s="176" t="s">
        <v>75</v>
      </c>
      <c r="AT94" s="177" t="s">
        <v>67</v>
      </c>
      <c r="AU94" s="177" t="s">
        <v>68</v>
      </c>
      <c r="AY94" s="176" t="s">
        <v>204</v>
      </c>
      <c r="BK94" s="178">
        <f>BK95+BK96+BK116</f>
        <v>0</v>
      </c>
    </row>
    <row r="95" spans="1:63" s="12" customFormat="1" ht="22.9" customHeight="1">
      <c r="B95" s="165"/>
      <c r="C95" s="166"/>
      <c r="D95" s="167" t="s">
        <v>67</v>
      </c>
      <c r="E95" s="179" t="s">
        <v>75</v>
      </c>
      <c r="F95" s="179" t="s">
        <v>663</v>
      </c>
      <c r="G95" s="166"/>
      <c r="H95" s="166"/>
      <c r="I95" s="169"/>
      <c r="J95" s="180">
        <f>BK95</f>
        <v>0</v>
      </c>
      <c r="K95" s="166"/>
      <c r="L95" s="171"/>
      <c r="M95" s="172"/>
      <c r="N95" s="173"/>
      <c r="O95" s="173"/>
      <c r="P95" s="174">
        <v>0</v>
      </c>
      <c r="Q95" s="173"/>
      <c r="R95" s="174">
        <v>0</v>
      </c>
      <c r="S95" s="173"/>
      <c r="T95" s="175">
        <v>0</v>
      </c>
      <c r="AR95" s="176" t="s">
        <v>75</v>
      </c>
      <c r="AT95" s="177" t="s">
        <v>67</v>
      </c>
      <c r="AU95" s="177" t="s">
        <v>75</v>
      </c>
      <c r="AY95" s="176" t="s">
        <v>204</v>
      </c>
      <c r="BK95" s="178">
        <v>0</v>
      </c>
    </row>
    <row r="96" spans="1:63" s="12" customFormat="1" ht="22.9" customHeight="1">
      <c r="B96" s="165"/>
      <c r="C96" s="166"/>
      <c r="D96" s="167" t="s">
        <v>67</v>
      </c>
      <c r="E96" s="179" t="s">
        <v>80</v>
      </c>
      <c r="F96" s="179" t="s">
        <v>205</v>
      </c>
      <c r="G96" s="166"/>
      <c r="H96" s="166"/>
      <c r="I96" s="169"/>
      <c r="J96" s="180">
        <f>BK96</f>
        <v>0</v>
      </c>
      <c r="K96" s="166"/>
      <c r="L96" s="171"/>
      <c r="M96" s="172"/>
      <c r="N96" s="173"/>
      <c r="O96" s="173"/>
      <c r="P96" s="174">
        <f>SUM(P97:P115)</f>
        <v>0</v>
      </c>
      <c r="Q96" s="173"/>
      <c r="R96" s="174">
        <f>SUM(R97:R115)</f>
        <v>9.0509725400000001</v>
      </c>
      <c r="S96" s="173"/>
      <c r="T96" s="175">
        <f>SUM(T97:T115)</f>
        <v>0</v>
      </c>
      <c r="AR96" s="176" t="s">
        <v>75</v>
      </c>
      <c r="AT96" s="177" t="s">
        <v>67</v>
      </c>
      <c r="AU96" s="177" t="s">
        <v>75</v>
      </c>
      <c r="AY96" s="176" t="s">
        <v>204</v>
      </c>
      <c r="BK96" s="178">
        <f>SUM(BK97:BK115)</f>
        <v>0</v>
      </c>
    </row>
    <row r="97" spans="1:65" s="2" customFormat="1" ht="21.75" customHeight="1">
      <c r="A97" s="36"/>
      <c r="B97" s="37"/>
      <c r="C97" s="181" t="s">
        <v>206</v>
      </c>
      <c r="D97" s="181" t="s">
        <v>207</v>
      </c>
      <c r="E97" s="182" t="s">
        <v>208</v>
      </c>
      <c r="F97" s="183" t="s">
        <v>209</v>
      </c>
      <c r="G97" s="184" t="s">
        <v>210</v>
      </c>
      <c r="H97" s="185">
        <v>0.192</v>
      </c>
      <c r="I97" s="186"/>
      <c r="J97" s="187">
        <f>ROUND(I97*H97,2)</f>
        <v>0</v>
      </c>
      <c r="K97" s="183" t="s">
        <v>211</v>
      </c>
      <c r="L97" s="41"/>
      <c r="M97" s="188" t="s">
        <v>19</v>
      </c>
      <c r="N97" s="189" t="s">
        <v>39</v>
      </c>
      <c r="O97" s="66"/>
      <c r="P97" s="190">
        <f>O97*H97</f>
        <v>0</v>
      </c>
      <c r="Q97" s="190">
        <v>2.16</v>
      </c>
      <c r="R97" s="190">
        <f>Q97*H97</f>
        <v>0.41472000000000003</v>
      </c>
      <c r="S97" s="190">
        <v>0</v>
      </c>
      <c r="T97" s="191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2" t="s">
        <v>206</v>
      </c>
      <c r="AT97" s="192" t="s">
        <v>207</v>
      </c>
      <c r="AU97" s="192" t="s">
        <v>80</v>
      </c>
      <c r="AY97" s="19" t="s">
        <v>204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19" t="s">
        <v>75</v>
      </c>
      <c r="BK97" s="193">
        <f>ROUND(I97*H97,2)</f>
        <v>0</v>
      </c>
      <c r="BL97" s="19" t="s">
        <v>206</v>
      </c>
      <c r="BM97" s="192" t="s">
        <v>1239</v>
      </c>
    </row>
    <row r="98" spans="1:65" s="2" customFormat="1" ht="11.25">
      <c r="A98" s="36"/>
      <c r="B98" s="37"/>
      <c r="C98" s="38"/>
      <c r="D98" s="194" t="s">
        <v>213</v>
      </c>
      <c r="E98" s="38"/>
      <c r="F98" s="195" t="s">
        <v>214</v>
      </c>
      <c r="G98" s="38"/>
      <c r="H98" s="38"/>
      <c r="I98" s="196"/>
      <c r="J98" s="38"/>
      <c r="K98" s="38"/>
      <c r="L98" s="41"/>
      <c r="M98" s="197"/>
      <c r="N98" s="198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213</v>
      </c>
      <c r="AU98" s="19" t="s">
        <v>80</v>
      </c>
    </row>
    <row r="99" spans="1:65" s="13" customFormat="1" ht="11.25">
      <c r="B99" s="199"/>
      <c r="C99" s="200"/>
      <c r="D99" s="201" t="s">
        <v>215</v>
      </c>
      <c r="E99" s="202" t="s">
        <v>19</v>
      </c>
      <c r="F99" s="203" t="s">
        <v>756</v>
      </c>
      <c r="G99" s="200"/>
      <c r="H99" s="204">
        <v>0.192</v>
      </c>
      <c r="I99" s="205"/>
      <c r="J99" s="200"/>
      <c r="K99" s="200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215</v>
      </c>
      <c r="AU99" s="210" t="s">
        <v>80</v>
      </c>
      <c r="AV99" s="13" t="s">
        <v>80</v>
      </c>
      <c r="AW99" s="13" t="s">
        <v>30</v>
      </c>
      <c r="AX99" s="13" t="s">
        <v>68</v>
      </c>
      <c r="AY99" s="210" t="s">
        <v>204</v>
      </c>
    </row>
    <row r="100" spans="1:65" s="14" customFormat="1" ht="11.25">
      <c r="B100" s="211"/>
      <c r="C100" s="212"/>
      <c r="D100" s="201" t="s">
        <v>215</v>
      </c>
      <c r="E100" s="213" t="s">
        <v>19</v>
      </c>
      <c r="F100" s="214" t="s">
        <v>217</v>
      </c>
      <c r="G100" s="212"/>
      <c r="H100" s="215">
        <v>0.192</v>
      </c>
      <c r="I100" s="216"/>
      <c r="J100" s="212"/>
      <c r="K100" s="212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215</v>
      </c>
      <c r="AU100" s="221" t="s">
        <v>80</v>
      </c>
      <c r="AV100" s="14" t="s">
        <v>206</v>
      </c>
      <c r="AW100" s="14" t="s">
        <v>30</v>
      </c>
      <c r="AX100" s="14" t="s">
        <v>75</v>
      </c>
      <c r="AY100" s="221" t="s">
        <v>204</v>
      </c>
    </row>
    <row r="101" spans="1:65" s="2" customFormat="1" ht="21.75" customHeight="1">
      <c r="A101" s="36"/>
      <c r="B101" s="37"/>
      <c r="C101" s="181" t="s">
        <v>218</v>
      </c>
      <c r="D101" s="181" t="s">
        <v>207</v>
      </c>
      <c r="E101" s="182" t="s">
        <v>219</v>
      </c>
      <c r="F101" s="183" t="s">
        <v>220</v>
      </c>
      <c r="G101" s="184" t="s">
        <v>210</v>
      </c>
      <c r="H101" s="185">
        <v>0.192</v>
      </c>
      <c r="I101" s="186"/>
      <c r="J101" s="187">
        <f>ROUND(I101*H101,2)</f>
        <v>0</v>
      </c>
      <c r="K101" s="183" t="s">
        <v>211</v>
      </c>
      <c r="L101" s="41"/>
      <c r="M101" s="188" t="s">
        <v>19</v>
      </c>
      <c r="N101" s="189" t="s">
        <v>39</v>
      </c>
      <c r="O101" s="66"/>
      <c r="P101" s="190">
        <f>O101*H101</f>
        <v>0</v>
      </c>
      <c r="Q101" s="190">
        <v>1.98</v>
      </c>
      <c r="R101" s="190">
        <f>Q101*H101</f>
        <v>0.38016</v>
      </c>
      <c r="S101" s="190">
        <v>0</v>
      </c>
      <c r="T101" s="191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2" t="s">
        <v>206</v>
      </c>
      <c r="AT101" s="192" t="s">
        <v>207</v>
      </c>
      <c r="AU101" s="192" t="s">
        <v>80</v>
      </c>
      <c r="AY101" s="19" t="s">
        <v>204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9" t="s">
        <v>75</v>
      </c>
      <c r="BK101" s="193">
        <f>ROUND(I101*H101,2)</f>
        <v>0</v>
      </c>
      <c r="BL101" s="19" t="s">
        <v>206</v>
      </c>
      <c r="BM101" s="192" t="s">
        <v>1240</v>
      </c>
    </row>
    <row r="102" spans="1:65" s="2" customFormat="1" ht="11.25">
      <c r="A102" s="36"/>
      <c r="B102" s="37"/>
      <c r="C102" s="38"/>
      <c r="D102" s="194" t="s">
        <v>213</v>
      </c>
      <c r="E102" s="38"/>
      <c r="F102" s="195" t="s">
        <v>222</v>
      </c>
      <c r="G102" s="38"/>
      <c r="H102" s="38"/>
      <c r="I102" s="196"/>
      <c r="J102" s="38"/>
      <c r="K102" s="38"/>
      <c r="L102" s="41"/>
      <c r="M102" s="197"/>
      <c r="N102" s="198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213</v>
      </c>
      <c r="AU102" s="19" t="s">
        <v>80</v>
      </c>
    </row>
    <row r="103" spans="1:65" s="13" customFormat="1" ht="11.25">
      <c r="B103" s="199"/>
      <c r="C103" s="200"/>
      <c r="D103" s="201" t="s">
        <v>215</v>
      </c>
      <c r="E103" s="202" t="s">
        <v>19</v>
      </c>
      <c r="F103" s="203" t="s">
        <v>756</v>
      </c>
      <c r="G103" s="200"/>
      <c r="H103" s="204">
        <v>0.192</v>
      </c>
      <c r="I103" s="205"/>
      <c r="J103" s="200"/>
      <c r="K103" s="200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215</v>
      </c>
      <c r="AU103" s="210" t="s">
        <v>80</v>
      </c>
      <c r="AV103" s="13" t="s">
        <v>80</v>
      </c>
      <c r="AW103" s="13" t="s">
        <v>30</v>
      </c>
      <c r="AX103" s="13" t="s">
        <v>68</v>
      </c>
      <c r="AY103" s="210" t="s">
        <v>204</v>
      </c>
    </row>
    <row r="104" spans="1:65" s="14" customFormat="1" ht="11.25">
      <c r="B104" s="211"/>
      <c r="C104" s="212"/>
      <c r="D104" s="201" t="s">
        <v>215</v>
      </c>
      <c r="E104" s="213" t="s">
        <v>19</v>
      </c>
      <c r="F104" s="214" t="s">
        <v>217</v>
      </c>
      <c r="G104" s="212"/>
      <c r="H104" s="215">
        <v>0.192</v>
      </c>
      <c r="I104" s="216"/>
      <c r="J104" s="212"/>
      <c r="K104" s="212"/>
      <c r="L104" s="217"/>
      <c r="M104" s="218"/>
      <c r="N104" s="219"/>
      <c r="O104" s="219"/>
      <c r="P104" s="219"/>
      <c r="Q104" s="219"/>
      <c r="R104" s="219"/>
      <c r="S104" s="219"/>
      <c r="T104" s="220"/>
      <c r="AT104" s="221" t="s">
        <v>215</v>
      </c>
      <c r="AU104" s="221" t="s">
        <v>80</v>
      </c>
      <c r="AV104" s="14" t="s">
        <v>206</v>
      </c>
      <c r="AW104" s="14" t="s">
        <v>30</v>
      </c>
      <c r="AX104" s="14" t="s">
        <v>75</v>
      </c>
      <c r="AY104" s="221" t="s">
        <v>204</v>
      </c>
    </row>
    <row r="105" spans="1:65" s="2" customFormat="1" ht="21.75" customHeight="1">
      <c r="A105" s="36"/>
      <c r="B105" s="37"/>
      <c r="C105" s="181" t="s">
        <v>223</v>
      </c>
      <c r="D105" s="181" t="s">
        <v>207</v>
      </c>
      <c r="E105" s="182" t="s">
        <v>224</v>
      </c>
      <c r="F105" s="183" t="s">
        <v>225</v>
      </c>
      <c r="G105" s="184" t="s">
        <v>210</v>
      </c>
      <c r="H105" s="185">
        <v>3.577</v>
      </c>
      <c r="I105" s="186"/>
      <c r="J105" s="187">
        <f>ROUND(I105*H105,2)</f>
        <v>0</v>
      </c>
      <c r="K105" s="183" t="s">
        <v>211</v>
      </c>
      <c r="L105" s="41"/>
      <c r="M105" s="188" t="s">
        <v>19</v>
      </c>
      <c r="N105" s="189" t="s">
        <v>39</v>
      </c>
      <c r="O105" s="66"/>
      <c r="P105" s="190">
        <f>O105*H105</f>
        <v>0</v>
      </c>
      <c r="Q105" s="190">
        <v>2.3010199999999998</v>
      </c>
      <c r="R105" s="190">
        <f>Q105*H105</f>
        <v>8.2307485399999987</v>
      </c>
      <c r="S105" s="190">
        <v>0</v>
      </c>
      <c r="T105" s="191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2" t="s">
        <v>206</v>
      </c>
      <c r="AT105" s="192" t="s">
        <v>207</v>
      </c>
      <c r="AU105" s="192" t="s">
        <v>80</v>
      </c>
      <c r="AY105" s="19" t="s">
        <v>204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9" t="s">
        <v>75</v>
      </c>
      <c r="BK105" s="193">
        <f>ROUND(I105*H105,2)</f>
        <v>0</v>
      </c>
      <c r="BL105" s="19" t="s">
        <v>206</v>
      </c>
      <c r="BM105" s="192" t="s">
        <v>1241</v>
      </c>
    </row>
    <row r="106" spans="1:65" s="2" customFormat="1" ht="11.25">
      <c r="A106" s="36"/>
      <c r="B106" s="37"/>
      <c r="C106" s="38"/>
      <c r="D106" s="194" t="s">
        <v>213</v>
      </c>
      <c r="E106" s="38"/>
      <c r="F106" s="195" t="s">
        <v>227</v>
      </c>
      <c r="G106" s="38"/>
      <c r="H106" s="38"/>
      <c r="I106" s="196"/>
      <c r="J106" s="38"/>
      <c r="K106" s="38"/>
      <c r="L106" s="41"/>
      <c r="M106" s="197"/>
      <c r="N106" s="198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213</v>
      </c>
      <c r="AU106" s="19" t="s">
        <v>80</v>
      </c>
    </row>
    <row r="107" spans="1:65" s="13" customFormat="1" ht="11.25">
      <c r="B107" s="199"/>
      <c r="C107" s="200"/>
      <c r="D107" s="201" t="s">
        <v>215</v>
      </c>
      <c r="E107" s="202" t="s">
        <v>19</v>
      </c>
      <c r="F107" s="203" t="s">
        <v>1242</v>
      </c>
      <c r="G107" s="200"/>
      <c r="H107" s="204">
        <v>3.456</v>
      </c>
      <c r="I107" s="205"/>
      <c r="J107" s="200"/>
      <c r="K107" s="200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215</v>
      </c>
      <c r="AU107" s="210" t="s">
        <v>80</v>
      </c>
      <c r="AV107" s="13" t="s">
        <v>80</v>
      </c>
      <c r="AW107" s="13" t="s">
        <v>30</v>
      </c>
      <c r="AX107" s="13" t="s">
        <v>68</v>
      </c>
      <c r="AY107" s="210" t="s">
        <v>204</v>
      </c>
    </row>
    <row r="108" spans="1:65" s="13" customFormat="1" ht="11.25">
      <c r="B108" s="199"/>
      <c r="C108" s="200"/>
      <c r="D108" s="201" t="s">
        <v>215</v>
      </c>
      <c r="E108" s="202" t="s">
        <v>19</v>
      </c>
      <c r="F108" s="203" t="s">
        <v>1243</v>
      </c>
      <c r="G108" s="200"/>
      <c r="H108" s="204">
        <v>0.121</v>
      </c>
      <c r="I108" s="205"/>
      <c r="J108" s="200"/>
      <c r="K108" s="200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215</v>
      </c>
      <c r="AU108" s="210" t="s">
        <v>80</v>
      </c>
      <c r="AV108" s="13" t="s">
        <v>80</v>
      </c>
      <c r="AW108" s="13" t="s">
        <v>30</v>
      </c>
      <c r="AX108" s="13" t="s">
        <v>68</v>
      </c>
      <c r="AY108" s="210" t="s">
        <v>204</v>
      </c>
    </row>
    <row r="109" spans="1:65" s="14" customFormat="1" ht="11.25">
      <c r="B109" s="211"/>
      <c r="C109" s="212"/>
      <c r="D109" s="201" t="s">
        <v>215</v>
      </c>
      <c r="E109" s="213" t="s">
        <v>19</v>
      </c>
      <c r="F109" s="214" t="s">
        <v>217</v>
      </c>
      <c r="G109" s="212"/>
      <c r="H109" s="215">
        <v>3.577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215</v>
      </c>
      <c r="AU109" s="221" t="s">
        <v>80</v>
      </c>
      <c r="AV109" s="14" t="s">
        <v>206</v>
      </c>
      <c r="AW109" s="14" t="s">
        <v>30</v>
      </c>
      <c r="AX109" s="14" t="s">
        <v>75</v>
      </c>
      <c r="AY109" s="221" t="s">
        <v>204</v>
      </c>
    </row>
    <row r="110" spans="1:65" s="2" customFormat="1" ht="16.5" customHeight="1">
      <c r="A110" s="36"/>
      <c r="B110" s="37"/>
      <c r="C110" s="181" t="s">
        <v>229</v>
      </c>
      <c r="D110" s="181" t="s">
        <v>207</v>
      </c>
      <c r="E110" s="182" t="s">
        <v>230</v>
      </c>
      <c r="F110" s="183" t="s">
        <v>231</v>
      </c>
      <c r="G110" s="184" t="s">
        <v>232</v>
      </c>
      <c r="H110" s="185">
        <v>9.6</v>
      </c>
      <c r="I110" s="186"/>
      <c r="J110" s="187">
        <f>ROUND(I110*H110,2)</f>
        <v>0</v>
      </c>
      <c r="K110" s="183" t="s">
        <v>211</v>
      </c>
      <c r="L110" s="41"/>
      <c r="M110" s="188" t="s">
        <v>19</v>
      </c>
      <c r="N110" s="189" t="s">
        <v>39</v>
      </c>
      <c r="O110" s="66"/>
      <c r="P110" s="190">
        <f>O110*H110</f>
        <v>0</v>
      </c>
      <c r="Q110" s="190">
        <v>2.64E-3</v>
      </c>
      <c r="R110" s="190">
        <f>Q110*H110</f>
        <v>2.5343999999999998E-2</v>
      </c>
      <c r="S110" s="190">
        <v>0</v>
      </c>
      <c r="T110" s="191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2" t="s">
        <v>206</v>
      </c>
      <c r="AT110" s="192" t="s">
        <v>207</v>
      </c>
      <c r="AU110" s="192" t="s">
        <v>80</v>
      </c>
      <c r="AY110" s="19" t="s">
        <v>204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9" t="s">
        <v>75</v>
      </c>
      <c r="BK110" s="193">
        <f>ROUND(I110*H110,2)</f>
        <v>0</v>
      </c>
      <c r="BL110" s="19" t="s">
        <v>206</v>
      </c>
      <c r="BM110" s="192" t="s">
        <v>1244</v>
      </c>
    </row>
    <row r="111" spans="1:65" s="2" customFormat="1" ht="11.25">
      <c r="A111" s="36"/>
      <c r="B111" s="37"/>
      <c r="C111" s="38"/>
      <c r="D111" s="194" t="s">
        <v>213</v>
      </c>
      <c r="E111" s="38"/>
      <c r="F111" s="195" t="s">
        <v>234</v>
      </c>
      <c r="G111" s="38"/>
      <c r="H111" s="38"/>
      <c r="I111" s="196"/>
      <c r="J111" s="38"/>
      <c r="K111" s="38"/>
      <c r="L111" s="41"/>
      <c r="M111" s="197"/>
      <c r="N111" s="198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213</v>
      </c>
      <c r="AU111" s="19" t="s">
        <v>80</v>
      </c>
    </row>
    <row r="112" spans="1:65" s="13" customFormat="1" ht="11.25">
      <c r="B112" s="199"/>
      <c r="C112" s="200"/>
      <c r="D112" s="201" t="s">
        <v>215</v>
      </c>
      <c r="E112" s="202" t="s">
        <v>19</v>
      </c>
      <c r="F112" s="203" t="s">
        <v>761</v>
      </c>
      <c r="G112" s="200"/>
      <c r="H112" s="204">
        <v>9.6</v>
      </c>
      <c r="I112" s="205"/>
      <c r="J112" s="200"/>
      <c r="K112" s="200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215</v>
      </c>
      <c r="AU112" s="210" t="s">
        <v>80</v>
      </c>
      <c r="AV112" s="13" t="s">
        <v>80</v>
      </c>
      <c r="AW112" s="13" t="s">
        <v>30</v>
      </c>
      <c r="AX112" s="13" t="s">
        <v>68</v>
      </c>
      <c r="AY112" s="210" t="s">
        <v>204</v>
      </c>
    </row>
    <row r="113" spans="1:65" s="14" customFormat="1" ht="11.25">
      <c r="B113" s="211"/>
      <c r="C113" s="212"/>
      <c r="D113" s="201" t="s">
        <v>215</v>
      </c>
      <c r="E113" s="213" t="s">
        <v>19</v>
      </c>
      <c r="F113" s="214" t="s">
        <v>217</v>
      </c>
      <c r="G113" s="212"/>
      <c r="H113" s="215">
        <v>9.6</v>
      </c>
      <c r="I113" s="216"/>
      <c r="J113" s="212"/>
      <c r="K113" s="212"/>
      <c r="L113" s="217"/>
      <c r="M113" s="218"/>
      <c r="N113" s="219"/>
      <c r="O113" s="219"/>
      <c r="P113" s="219"/>
      <c r="Q113" s="219"/>
      <c r="R113" s="219"/>
      <c r="S113" s="219"/>
      <c r="T113" s="220"/>
      <c r="AT113" s="221" t="s">
        <v>215</v>
      </c>
      <c r="AU113" s="221" t="s">
        <v>80</v>
      </c>
      <c r="AV113" s="14" t="s">
        <v>206</v>
      </c>
      <c r="AW113" s="14" t="s">
        <v>30</v>
      </c>
      <c r="AX113" s="14" t="s">
        <v>75</v>
      </c>
      <c r="AY113" s="221" t="s">
        <v>204</v>
      </c>
    </row>
    <row r="114" spans="1:65" s="2" customFormat="1" ht="16.5" customHeight="1">
      <c r="A114" s="36"/>
      <c r="B114" s="37"/>
      <c r="C114" s="181" t="s">
        <v>236</v>
      </c>
      <c r="D114" s="181" t="s">
        <v>207</v>
      </c>
      <c r="E114" s="182" t="s">
        <v>237</v>
      </c>
      <c r="F114" s="183" t="s">
        <v>238</v>
      </c>
      <c r="G114" s="184" t="s">
        <v>232</v>
      </c>
      <c r="H114" s="185">
        <v>9.6</v>
      </c>
      <c r="I114" s="186"/>
      <c r="J114" s="187">
        <f>ROUND(I114*H114,2)</f>
        <v>0</v>
      </c>
      <c r="K114" s="183" t="s">
        <v>211</v>
      </c>
      <c r="L114" s="41"/>
      <c r="M114" s="188" t="s">
        <v>19</v>
      </c>
      <c r="N114" s="189" t="s">
        <v>39</v>
      </c>
      <c r="O114" s="66"/>
      <c r="P114" s="190">
        <f>O114*H114</f>
        <v>0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2" t="s">
        <v>206</v>
      </c>
      <c r="AT114" s="192" t="s">
        <v>207</v>
      </c>
      <c r="AU114" s="192" t="s">
        <v>80</v>
      </c>
      <c r="AY114" s="19" t="s">
        <v>204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9" t="s">
        <v>75</v>
      </c>
      <c r="BK114" s="193">
        <f>ROUND(I114*H114,2)</f>
        <v>0</v>
      </c>
      <c r="BL114" s="19" t="s">
        <v>206</v>
      </c>
      <c r="BM114" s="192" t="s">
        <v>1245</v>
      </c>
    </row>
    <row r="115" spans="1:65" s="2" customFormat="1" ht="11.25">
      <c r="A115" s="36"/>
      <c r="B115" s="37"/>
      <c r="C115" s="38"/>
      <c r="D115" s="194" t="s">
        <v>213</v>
      </c>
      <c r="E115" s="38"/>
      <c r="F115" s="195" t="s">
        <v>240</v>
      </c>
      <c r="G115" s="38"/>
      <c r="H115" s="38"/>
      <c r="I115" s="196"/>
      <c r="J115" s="38"/>
      <c r="K115" s="38"/>
      <c r="L115" s="41"/>
      <c r="M115" s="197"/>
      <c r="N115" s="198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213</v>
      </c>
      <c r="AU115" s="19" t="s">
        <v>80</v>
      </c>
    </row>
    <row r="116" spans="1:65" s="12" customFormat="1" ht="22.9" customHeight="1">
      <c r="B116" s="165"/>
      <c r="C116" s="166"/>
      <c r="D116" s="167" t="s">
        <v>67</v>
      </c>
      <c r="E116" s="179" t="s">
        <v>241</v>
      </c>
      <c r="F116" s="179" t="s">
        <v>242</v>
      </c>
      <c r="G116" s="166"/>
      <c r="H116" s="166"/>
      <c r="I116" s="169"/>
      <c r="J116" s="180">
        <f>BK116</f>
        <v>0</v>
      </c>
      <c r="K116" s="166"/>
      <c r="L116" s="171"/>
      <c r="M116" s="172"/>
      <c r="N116" s="173"/>
      <c r="O116" s="173"/>
      <c r="P116" s="174">
        <v>0</v>
      </c>
      <c r="Q116" s="173"/>
      <c r="R116" s="174">
        <v>0</v>
      </c>
      <c r="S116" s="173"/>
      <c r="T116" s="175">
        <v>0</v>
      </c>
      <c r="AR116" s="176" t="s">
        <v>75</v>
      </c>
      <c r="AT116" s="177" t="s">
        <v>67</v>
      </c>
      <c r="AU116" s="177" t="s">
        <v>75</v>
      </c>
      <c r="AY116" s="176" t="s">
        <v>204</v>
      </c>
      <c r="BK116" s="178">
        <v>0</v>
      </c>
    </row>
    <row r="117" spans="1:65" s="12" customFormat="1" ht="25.9" customHeight="1">
      <c r="B117" s="165"/>
      <c r="C117" s="166"/>
      <c r="D117" s="167" t="s">
        <v>67</v>
      </c>
      <c r="E117" s="168" t="s">
        <v>243</v>
      </c>
      <c r="F117" s="168" t="s">
        <v>244</v>
      </c>
      <c r="G117" s="166"/>
      <c r="H117" s="166"/>
      <c r="I117" s="169"/>
      <c r="J117" s="170">
        <f>BK117</f>
        <v>0</v>
      </c>
      <c r="K117" s="166"/>
      <c r="L117" s="171"/>
      <c r="M117" s="172"/>
      <c r="N117" s="173"/>
      <c r="O117" s="173"/>
      <c r="P117" s="174">
        <f>P118+P122</f>
        <v>0</v>
      </c>
      <c r="Q117" s="173"/>
      <c r="R117" s="174">
        <f>R118+R122</f>
        <v>0.93568000000000007</v>
      </c>
      <c r="S117" s="173"/>
      <c r="T117" s="175">
        <f>T118+T122</f>
        <v>0</v>
      </c>
      <c r="AR117" s="176" t="s">
        <v>245</v>
      </c>
      <c r="AT117" s="177" t="s">
        <v>67</v>
      </c>
      <c r="AU117" s="177" t="s">
        <v>68</v>
      </c>
      <c r="AY117" s="176" t="s">
        <v>204</v>
      </c>
      <c r="BK117" s="178">
        <f>BK118+BK122</f>
        <v>0</v>
      </c>
    </row>
    <row r="118" spans="1:65" s="12" customFormat="1" ht="22.9" customHeight="1">
      <c r="B118" s="165"/>
      <c r="C118" s="166"/>
      <c r="D118" s="167" t="s">
        <v>67</v>
      </c>
      <c r="E118" s="179" t="s">
        <v>246</v>
      </c>
      <c r="F118" s="179" t="s">
        <v>247</v>
      </c>
      <c r="G118" s="166"/>
      <c r="H118" s="166"/>
      <c r="I118" s="169"/>
      <c r="J118" s="180">
        <f>BK118</f>
        <v>0</v>
      </c>
      <c r="K118" s="166"/>
      <c r="L118" s="171"/>
      <c r="M118" s="172"/>
      <c r="N118" s="173"/>
      <c r="O118" s="173"/>
      <c r="P118" s="174">
        <f>SUM(P119:P121)</f>
        <v>0</v>
      </c>
      <c r="Q118" s="173"/>
      <c r="R118" s="174">
        <f>SUM(R119:R121)</f>
        <v>4.4400000000000002E-2</v>
      </c>
      <c r="S118" s="173"/>
      <c r="T118" s="175">
        <f>SUM(T119:T121)</f>
        <v>0</v>
      </c>
      <c r="AR118" s="176" t="s">
        <v>245</v>
      </c>
      <c r="AT118" s="177" t="s">
        <v>67</v>
      </c>
      <c r="AU118" s="177" t="s">
        <v>75</v>
      </c>
      <c r="AY118" s="176" t="s">
        <v>204</v>
      </c>
      <c r="BK118" s="178">
        <f>SUM(BK119:BK121)</f>
        <v>0</v>
      </c>
    </row>
    <row r="119" spans="1:65" s="2" customFormat="1" ht="16.5" customHeight="1">
      <c r="A119" s="36"/>
      <c r="B119" s="37"/>
      <c r="C119" s="181" t="s">
        <v>248</v>
      </c>
      <c r="D119" s="181" t="s">
        <v>207</v>
      </c>
      <c r="E119" s="182" t="s">
        <v>249</v>
      </c>
      <c r="F119" s="183" t="s">
        <v>250</v>
      </c>
      <c r="G119" s="184" t="s">
        <v>251</v>
      </c>
      <c r="H119" s="185">
        <v>12</v>
      </c>
      <c r="I119" s="186"/>
      <c r="J119" s="187">
        <f>ROUND(I119*H119,2)</f>
        <v>0</v>
      </c>
      <c r="K119" s="183" t="s">
        <v>211</v>
      </c>
      <c r="L119" s="41"/>
      <c r="M119" s="188" t="s">
        <v>19</v>
      </c>
      <c r="N119" s="189" t="s">
        <v>39</v>
      </c>
      <c r="O119" s="66"/>
      <c r="P119" s="190">
        <f>O119*H119</f>
        <v>0</v>
      </c>
      <c r="Q119" s="190">
        <v>0</v>
      </c>
      <c r="R119" s="190">
        <f>Q119*H119</f>
        <v>0</v>
      </c>
      <c r="S119" s="190">
        <v>0</v>
      </c>
      <c r="T119" s="191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2" t="s">
        <v>252</v>
      </c>
      <c r="AT119" s="192" t="s">
        <v>207</v>
      </c>
      <c r="AU119" s="192" t="s">
        <v>80</v>
      </c>
      <c r="AY119" s="19" t="s">
        <v>204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9" t="s">
        <v>75</v>
      </c>
      <c r="BK119" s="193">
        <f>ROUND(I119*H119,2)</f>
        <v>0</v>
      </c>
      <c r="BL119" s="19" t="s">
        <v>252</v>
      </c>
      <c r="BM119" s="192" t="s">
        <v>1246</v>
      </c>
    </row>
    <row r="120" spans="1:65" s="2" customFormat="1" ht="11.25">
      <c r="A120" s="36"/>
      <c r="B120" s="37"/>
      <c r="C120" s="38"/>
      <c r="D120" s="194" t="s">
        <v>213</v>
      </c>
      <c r="E120" s="38"/>
      <c r="F120" s="195" t="s">
        <v>254</v>
      </c>
      <c r="G120" s="38"/>
      <c r="H120" s="38"/>
      <c r="I120" s="196"/>
      <c r="J120" s="38"/>
      <c r="K120" s="38"/>
      <c r="L120" s="41"/>
      <c r="M120" s="197"/>
      <c r="N120" s="198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213</v>
      </c>
      <c r="AU120" s="19" t="s">
        <v>80</v>
      </c>
    </row>
    <row r="121" spans="1:65" s="2" customFormat="1" ht="16.5" customHeight="1">
      <c r="A121" s="36"/>
      <c r="B121" s="37"/>
      <c r="C121" s="222" t="s">
        <v>345</v>
      </c>
      <c r="D121" s="222" t="s">
        <v>243</v>
      </c>
      <c r="E121" s="223" t="s">
        <v>256</v>
      </c>
      <c r="F121" s="224" t="s">
        <v>257</v>
      </c>
      <c r="G121" s="225" t="s">
        <v>251</v>
      </c>
      <c r="H121" s="226">
        <v>12</v>
      </c>
      <c r="I121" s="227"/>
      <c r="J121" s="228">
        <f>ROUND(I121*H121,2)</f>
        <v>0</v>
      </c>
      <c r="K121" s="224" t="s">
        <v>211</v>
      </c>
      <c r="L121" s="229"/>
      <c r="M121" s="230" t="s">
        <v>19</v>
      </c>
      <c r="N121" s="231" t="s">
        <v>39</v>
      </c>
      <c r="O121" s="66"/>
      <c r="P121" s="190">
        <f>O121*H121</f>
        <v>0</v>
      </c>
      <c r="Q121" s="190">
        <v>3.7000000000000002E-3</v>
      </c>
      <c r="R121" s="190">
        <f>Q121*H121</f>
        <v>4.4400000000000002E-2</v>
      </c>
      <c r="S121" s="190">
        <v>0</v>
      </c>
      <c r="T121" s="19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258</v>
      </c>
      <c r="AT121" s="192" t="s">
        <v>243</v>
      </c>
      <c r="AU121" s="192" t="s">
        <v>80</v>
      </c>
      <c r="AY121" s="19" t="s">
        <v>204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" t="s">
        <v>75</v>
      </c>
      <c r="BK121" s="193">
        <f>ROUND(I121*H121,2)</f>
        <v>0</v>
      </c>
      <c r="BL121" s="19" t="s">
        <v>252</v>
      </c>
      <c r="BM121" s="192" t="s">
        <v>1247</v>
      </c>
    </row>
    <row r="122" spans="1:65" s="12" customFormat="1" ht="22.9" customHeight="1">
      <c r="B122" s="165"/>
      <c r="C122" s="166"/>
      <c r="D122" s="167" t="s">
        <v>67</v>
      </c>
      <c r="E122" s="179" t="s">
        <v>260</v>
      </c>
      <c r="F122" s="179" t="s">
        <v>261</v>
      </c>
      <c r="G122" s="166"/>
      <c r="H122" s="166"/>
      <c r="I122" s="169"/>
      <c r="J122" s="180">
        <f>BK122</f>
        <v>0</v>
      </c>
      <c r="K122" s="166"/>
      <c r="L122" s="171"/>
      <c r="M122" s="172"/>
      <c r="N122" s="173"/>
      <c r="O122" s="173"/>
      <c r="P122" s="174">
        <f>SUM(P123:P170)</f>
        <v>0</v>
      </c>
      <c r="Q122" s="173"/>
      <c r="R122" s="174">
        <f>SUM(R123:R170)</f>
        <v>0.89128000000000007</v>
      </c>
      <c r="S122" s="173"/>
      <c r="T122" s="175">
        <f>SUM(T123:T170)</f>
        <v>0</v>
      </c>
      <c r="AR122" s="176" t="s">
        <v>245</v>
      </c>
      <c r="AT122" s="177" t="s">
        <v>67</v>
      </c>
      <c r="AU122" s="177" t="s">
        <v>75</v>
      </c>
      <c r="AY122" s="176" t="s">
        <v>204</v>
      </c>
      <c r="BK122" s="178">
        <f>SUM(BK123:BK170)</f>
        <v>0</v>
      </c>
    </row>
    <row r="123" spans="1:65" s="2" customFormat="1" ht="16.5" customHeight="1">
      <c r="A123" s="36"/>
      <c r="B123" s="37"/>
      <c r="C123" s="181" t="s">
        <v>255</v>
      </c>
      <c r="D123" s="181" t="s">
        <v>207</v>
      </c>
      <c r="E123" s="182" t="s">
        <v>263</v>
      </c>
      <c r="F123" s="183" t="s">
        <v>264</v>
      </c>
      <c r="G123" s="184" t="s">
        <v>265</v>
      </c>
      <c r="H123" s="185">
        <v>6</v>
      </c>
      <c r="I123" s="186"/>
      <c r="J123" s="187">
        <f>ROUND(I123*H123,2)</f>
        <v>0</v>
      </c>
      <c r="K123" s="183" t="s">
        <v>211</v>
      </c>
      <c r="L123" s="41"/>
      <c r="M123" s="188" t="s">
        <v>19</v>
      </c>
      <c r="N123" s="189" t="s">
        <v>39</v>
      </c>
      <c r="O123" s="66"/>
      <c r="P123" s="190">
        <f>O123*H123</f>
        <v>0</v>
      </c>
      <c r="Q123" s="190">
        <v>9.9000000000000008E-3</v>
      </c>
      <c r="R123" s="190">
        <f>Q123*H123</f>
        <v>5.9400000000000008E-2</v>
      </c>
      <c r="S123" s="190">
        <v>0</v>
      </c>
      <c r="T123" s="19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2" t="s">
        <v>252</v>
      </c>
      <c r="AT123" s="192" t="s">
        <v>207</v>
      </c>
      <c r="AU123" s="192" t="s">
        <v>80</v>
      </c>
      <c r="AY123" s="19" t="s">
        <v>204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9" t="s">
        <v>75</v>
      </c>
      <c r="BK123" s="193">
        <f>ROUND(I123*H123,2)</f>
        <v>0</v>
      </c>
      <c r="BL123" s="19" t="s">
        <v>252</v>
      </c>
      <c r="BM123" s="192" t="s">
        <v>1248</v>
      </c>
    </row>
    <row r="124" spans="1:65" s="2" customFormat="1" ht="11.25">
      <c r="A124" s="36"/>
      <c r="B124" s="37"/>
      <c r="C124" s="38"/>
      <c r="D124" s="194" t="s">
        <v>213</v>
      </c>
      <c r="E124" s="38"/>
      <c r="F124" s="195" t="s">
        <v>267</v>
      </c>
      <c r="G124" s="38"/>
      <c r="H124" s="38"/>
      <c r="I124" s="196"/>
      <c r="J124" s="38"/>
      <c r="K124" s="38"/>
      <c r="L124" s="41"/>
      <c r="M124" s="197"/>
      <c r="N124" s="198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213</v>
      </c>
      <c r="AU124" s="19" t="s">
        <v>80</v>
      </c>
    </row>
    <row r="125" spans="1:65" s="2" customFormat="1" ht="37.9" customHeight="1">
      <c r="A125" s="36"/>
      <c r="B125" s="37"/>
      <c r="C125" s="181" t="s">
        <v>290</v>
      </c>
      <c r="D125" s="181" t="s">
        <v>207</v>
      </c>
      <c r="E125" s="182" t="s">
        <v>291</v>
      </c>
      <c r="F125" s="183" t="s">
        <v>292</v>
      </c>
      <c r="G125" s="184" t="s">
        <v>286</v>
      </c>
      <c r="H125" s="185">
        <v>380</v>
      </c>
      <c r="I125" s="186"/>
      <c r="J125" s="187">
        <f>ROUND(I125*H125,2)</f>
        <v>0</v>
      </c>
      <c r="K125" s="183" t="s">
        <v>211</v>
      </c>
      <c r="L125" s="41"/>
      <c r="M125" s="188" t="s">
        <v>19</v>
      </c>
      <c r="N125" s="189" t="s">
        <v>39</v>
      </c>
      <c r="O125" s="66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2" t="s">
        <v>252</v>
      </c>
      <c r="AT125" s="192" t="s">
        <v>207</v>
      </c>
      <c r="AU125" s="192" t="s">
        <v>80</v>
      </c>
      <c r="AY125" s="19" t="s">
        <v>204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9" t="s">
        <v>75</v>
      </c>
      <c r="BK125" s="193">
        <f>ROUND(I125*H125,2)</f>
        <v>0</v>
      </c>
      <c r="BL125" s="19" t="s">
        <v>252</v>
      </c>
      <c r="BM125" s="192" t="s">
        <v>1249</v>
      </c>
    </row>
    <row r="126" spans="1:65" s="2" customFormat="1" ht="11.25">
      <c r="A126" s="36"/>
      <c r="B126" s="37"/>
      <c r="C126" s="38"/>
      <c r="D126" s="194" t="s">
        <v>213</v>
      </c>
      <c r="E126" s="38"/>
      <c r="F126" s="195" t="s">
        <v>294</v>
      </c>
      <c r="G126" s="38"/>
      <c r="H126" s="38"/>
      <c r="I126" s="196"/>
      <c r="J126" s="38"/>
      <c r="K126" s="38"/>
      <c r="L126" s="41"/>
      <c r="M126" s="197"/>
      <c r="N126" s="198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213</v>
      </c>
      <c r="AU126" s="19" t="s">
        <v>80</v>
      </c>
    </row>
    <row r="127" spans="1:65" s="2" customFormat="1" ht="33" customHeight="1">
      <c r="A127" s="36"/>
      <c r="B127" s="37"/>
      <c r="C127" s="181" t="s">
        <v>325</v>
      </c>
      <c r="D127" s="181" t="s">
        <v>207</v>
      </c>
      <c r="E127" s="182" t="s">
        <v>326</v>
      </c>
      <c r="F127" s="183" t="s">
        <v>327</v>
      </c>
      <c r="G127" s="184" t="s">
        <v>286</v>
      </c>
      <c r="H127" s="185">
        <v>380</v>
      </c>
      <c r="I127" s="186"/>
      <c r="J127" s="187">
        <f>ROUND(I127*H127,2)</f>
        <v>0</v>
      </c>
      <c r="K127" s="183" t="s">
        <v>211</v>
      </c>
      <c r="L127" s="41"/>
      <c r="M127" s="188" t="s">
        <v>19</v>
      </c>
      <c r="N127" s="189" t="s">
        <v>39</v>
      </c>
      <c r="O127" s="66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2" t="s">
        <v>252</v>
      </c>
      <c r="AT127" s="192" t="s">
        <v>207</v>
      </c>
      <c r="AU127" s="192" t="s">
        <v>80</v>
      </c>
      <c r="AY127" s="19" t="s">
        <v>204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9" t="s">
        <v>75</v>
      </c>
      <c r="BK127" s="193">
        <f>ROUND(I127*H127,2)</f>
        <v>0</v>
      </c>
      <c r="BL127" s="19" t="s">
        <v>252</v>
      </c>
      <c r="BM127" s="192" t="s">
        <v>1250</v>
      </c>
    </row>
    <row r="128" spans="1:65" s="2" customFormat="1" ht="11.25">
      <c r="A128" s="36"/>
      <c r="B128" s="37"/>
      <c r="C128" s="38"/>
      <c r="D128" s="194" t="s">
        <v>213</v>
      </c>
      <c r="E128" s="38"/>
      <c r="F128" s="195" t="s">
        <v>329</v>
      </c>
      <c r="G128" s="38"/>
      <c r="H128" s="38"/>
      <c r="I128" s="196"/>
      <c r="J128" s="38"/>
      <c r="K128" s="38"/>
      <c r="L128" s="41"/>
      <c r="M128" s="197"/>
      <c r="N128" s="198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213</v>
      </c>
      <c r="AU128" s="19" t="s">
        <v>80</v>
      </c>
    </row>
    <row r="129" spans="1:65" s="2" customFormat="1" ht="16.5" customHeight="1">
      <c r="A129" s="36"/>
      <c r="B129" s="37"/>
      <c r="C129" s="222" t="s">
        <v>350</v>
      </c>
      <c r="D129" s="222" t="s">
        <v>243</v>
      </c>
      <c r="E129" s="223" t="s">
        <v>346</v>
      </c>
      <c r="F129" s="224" t="s">
        <v>347</v>
      </c>
      <c r="G129" s="225" t="s">
        <v>286</v>
      </c>
      <c r="H129" s="226">
        <v>12</v>
      </c>
      <c r="I129" s="227"/>
      <c r="J129" s="228">
        <f>ROUND(I129*H129,2)</f>
        <v>0</v>
      </c>
      <c r="K129" s="224" t="s">
        <v>211</v>
      </c>
      <c r="L129" s="229"/>
      <c r="M129" s="230" t="s">
        <v>19</v>
      </c>
      <c r="N129" s="231" t="s">
        <v>39</v>
      </c>
      <c r="O129" s="66"/>
      <c r="P129" s="190">
        <f>O129*H129</f>
        <v>0</v>
      </c>
      <c r="Q129" s="190">
        <v>9.2000000000000003E-4</v>
      </c>
      <c r="R129" s="190">
        <f>Q129*H129</f>
        <v>1.1040000000000001E-2</v>
      </c>
      <c r="S129" s="190">
        <v>0</v>
      </c>
      <c r="T129" s="19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258</v>
      </c>
      <c r="AT129" s="192" t="s">
        <v>243</v>
      </c>
      <c r="AU129" s="192" t="s">
        <v>80</v>
      </c>
      <c r="AY129" s="19" t="s">
        <v>204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9" t="s">
        <v>75</v>
      </c>
      <c r="BK129" s="193">
        <f>ROUND(I129*H129,2)</f>
        <v>0</v>
      </c>
      <c r="BL129" s="19" t="s">
        <v>252</v>
      </c>
      <c r="BM129" s="192" t="s">
        <v>1251</v>
      </c>
    </row>
    <row r="130" spans="1:65" s="2" customFormat="1" ht="19.5">
      <c r="A130" s="36"/>
      <c r="B130" s="37"/>
      <c r="C130" s="38"/>
      <c r="D130" s="201" t="s">
        <v>311</v>
      </c>
      <c r="E130" s="38"/>
      <c r="F130" s="242" t="s">
        <v>349</v>
      </c>
      <c r="G130" s="38"/>
      <c r="H130" s="38"/>
      <c r="I130" s="196"/>
      <c r="J130" s="38"/>
      <c r="K130" s="38"/>
      <c r="L130" s="41"/>
      <c r="M130" s="197"/>
      <c r="N130" s="198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311</v>
      </c>
      <c r="AU130" s="19" t="s">
        <v>80</v>
      </c>
    </row>
    <row r="131" spans="1:65" s="2" customFormat="1" ht="24.2" customHeight="1">
      <c r="A131" s="36"/>
      <c r="B131" s="37"/>
      <c r="C131" s="181" t="s">
        <v>8</v>
      </c>
      <c r="D131" s="181" t="s">
        <v>207</v>
      </c>
      <c r="E131" s="182" t="s">
        <v>340</v>
      </c>
      <c r="F131" s="183" t="s">
        <v>341</v>
      </c>
      <c r="G131" s="184" t="s">
        <v>286</v>
      </c>
      <c r="H131" s="185">
        <v>12</v>
      </c>
      <c r="I131" s="186"/>
      <c r="J131" s="187">
        <f>ROUND(I131*H131,2)</f>
        <v>0</v>
      </c>
      <c r="K131" s="183" t="s">
        <v>211</v>
      </c>
      <c r="L131" s="41"/>
      <c r="M131" s="188" t="s">
        <v>19</v>
      </c>
      <c r="N131" s="189" t="s">
        <v>39</v>
      </c>
      <c r="O131" s="66"/>
      <c r="P131" s="190">
        <f>O131*H131</f>
        <v>0</v>
      </c>
      <c r="Q131" s="190">
        <v>3.5999999999999999E-3</v>
      </c>
      <c r="R131" s="190">
        <f>Q131*H131</f>
        <v>4.3200000000000002E-2</v>
      </c>
      <c r="S131" s="190">
        <v>0</v>
      </c>
      <c r="T131" s="19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252</v>
      </c>
      <c r="AT131" s="192" t="s">
        <v>207</v>
      </c>
      <c r="AU131" s="192" t="s">
        <v>80</v>
      </c>
      <c r="AY131" s="19" t="s">
        <v>204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9" t="s">
        <v>75</v>
      </c>
      <c r="BK131" s="193">
        <f>ROUND(I131*H131,2)</f>
        <v>0</v>
      </c>
      <c r="BL131" s="19" t="s">
        <v>252</v>
      </c>
      <c r="BM131" s="192" t="s">
        <v>1252</v>
      </c>
    </row>
    <row r="132" spans="1:65" s="2" customFormat="1" ht="11.25">
      <c r="A132" s="36"/>
      <c r="B132" s="37"/>
      <c r="C132" s="38"/>
      <c r="D132" s="194" t="s">
        <v>213</v>
      </c>
      <c r="E132" s="38"/>
      <c r="F132" s="195" t="s">
        <v>343</v>
      </c>
      <c r="G132" s="38"/>
      <c r="H132" s="38"/>
      <c r="I132" s="196"/>
      <c r="J132" s="38"/>
      <c r="K132" s="38"/>
      <c r="L132" s="41"/>
      <c r="M132" s="197"/>
      <c r="N132" s="198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213</v>
      </c>
      <c r="AU132" s="19" t="s">
        <v>80</v>
      </c>
    </row>
    <row r="133" spans="1:65" s="2" customFormat="1" ht="33" customHeight="1">
      <c r="A133" s="36"/>
      <c r="B133" s="37"/>
      <c r="C133" s="181" t="s">
        <v>268</v>
      </c>
      <c r="D133" s="181" t="s">
        <v>207</v>
      </c>
      <c r="E133" s="182" t="s">
        <v>269</v>
      </c>
      <c r="F133" s="183" t="s">
        <v>270</v>
      </c>
      <c r="G133" s="184" t="s">
        <v>210</v>
      </c>
      <c r="H133" s="185">
        <v>4.95</v>
      </c>
      <c r="I133" s="186"/>
      <c r="J133" s="187">
        <f>ROUND(I133*H133,2)</f>
        <v>0</v>
      </c>
      <c r="K133" s="183" t="s">
        <v>211</v>
      </c>
      <c r="L133" s="41"/>
      <c r="M133" s="188" t="s">
        <v>19</v>
      </c>
      <c r="N133" s="189" t="s">
        <v>39</v>
      </c>
      <c r="O133" s="66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252</v>
      </c>
      <c r="AT133" s="192" t="s">
        <v>207</v>
      </c>
      <c r="AU133" s="192" t="s">
        <v>80</v>
      </c>
      <c r="AY133" s="19" t="s">
        <v>204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9" t="s">
        <v>75</v>
      </c>
      <c r="BK133" s="193">
        <f>ROUND(I133*H133,2)</f>
        <v>0</v>
      </c>
      <c r="BL133" s="19" t="s">
        <v>252</v>
      </c>
      <c r="BM133" s="192" t="s">
        <v>1253</v>
      </c>
    </row>
    <row r="134" spans="1:65" s="2" customFormat="1" ht="11.25">
      <c r="A134" s="36"/>
      <c r="B134" s="37"/>
      <c r="C134" s="38"/>
      <c r="D134" s="194" t="s">
        <v>213</v>
      </c>
      <c r="E134" s="38"/>
      <c r="F134" s="195" t="s">
        <v>272</v>
      </c>
      <c r="G134" s="38"/>
      <c r="H134" s="38"/>
      <c r="I134" s="196"/>
      <c r="J134" s="38"/>
      <c r="K134" s="38"/>
      <c r="L134" s="41"/>
      <c r="M134" s="197"/>
      <c r="N134" s="198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213</v>
      </c>
      <c r="AU134" s="19" t="s">
        <v>80</v>
      </c>
    </row>
    <row r="135" spans="1:65" s="13" customFormat="1" ht="11.25">
      <c r="B135" s="199"/>
      <c r="C135" s="200"/>
      <c r="D135" s="201" t="s">
        <v>215</v>
      </c>
      <c r="E135" s="202" t="s">
        <v>19</v>
      </c>
      <c r="F135" s="203" t="s">
        <v>1254</v>
      </c>
      <c r="G135" s="200"/>
      <c r="H135" s="204">
        <v>3.63</v>
      </c>
      <c r="I135" s="205"/>
      <c r="J135" s="200"/>
      <c r="K135" s="200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215</v>
      </c>
      <c r="AU135" s="210" t="s">
        <v>80</v>
      </c>
      <c r="AV135" s="13" t="s">
        <v>80</v>
      </c>
      <c r="AW135" s="13" t="s">
        <v>30</v>
      </c>
      <c r="AX135" s="13" t="s">
        <v>68</v>
      </c>
      <c r="AY135" s="210" t="s">
        <v>204</v>
      </c>
    </row>
    <row r="136" spans="1:65" s="13" customFormat="1" ht="11.25">
      <c r="B136" s="199"/>
      <c r="C136" s="200"/>
      <c r="D136" s="201" t="s">
        <v>215</v>
      </c>
      <c r="E136" s="202" t="s">
        <v>19</v>
      </c>
      <c r="F136" s="203" t="s">
        <v>1255</v>
      </c>
      <c r="G136" s="200"/>
      <c r="H136" s="204">
        <v>1.32</v>
      </c>
      <c r="I136" s="205"/>
      <c r="J136" s="200"/>
      <c r="K136" s="200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215</v>
      </c>
      <c r="AU136" s="210" t="s">
        <v>80</v>
      </c>
      <c r="AV136" s="13" t="s">
        <v>80</v>
      </c>
      <c r="AW136" s="13" t="s">
        <v>30</v>
      </c>
      <c r="AX136" s="13" t="s">
        <v>68</v>
      </c>
      <c r="AY136" s="210" t="s">
        <v>204</v>
      </c>
    </row>
    <row r="137" spans="1:65" s="13" customFormat="1" ht="11.25">
      <c r="B137" s="199"/>
      <c r="C137" s="200"/>
      <c r="D137" s="201" t="s">
        <v>215</v>
      </c>
      <c r="E137" s="202" t="s">
        <v>19</v>
      </c>
      <c r="F137" s="203" t="s">
        <v>275</v>
      </c>
      <c r="G137" s="200"/>
      <c r="H137" s="204">
        <v>0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215</v>
      </c>
      <c r="AU137" s="210" t="s">
        <v>80</v>
      </c>
      <c r="AV137" s="13" t="s">
        <v>80</v>
      </c>
      <c r="AW137" s="13" t="s">
        <v>30</v>
      </c>
      <c r="AX137" s="13" t="s">
        <v>68</v>
      </c>
      <c r="AY137" s="210" t="s">
        <v>204</v>
      </c>
    </row>
    <row r="138" spans="1:65" s="14" customFormat="1" ht="11.25">
      <c r="B138" s="211"/>
      <c r="C138" s="212"/>
      <c r="D138" s="201" t="s">
        <v>215</v>
      </c>
      <c r="E138" s="213" t="s">
        <v>19</v>
      </c>
      <c r="F138" s="214" t="s">
        <v>217</v>
      </c>
      <c r="G138" s="212"/>
      <c r="H138" s="215">
        <v>4.95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215</v>
      </c>
      <c r="AU138" s="221" t="s">
        <v>80</v>
      </c>
      <c r="AV138" s="14" t="s">
        <v>206</v>
      </c>
      <c r="AW138" s="14" t="s">
        <v>30</v>
      </c>
      <c r="AX138" s="14" t="s">
        <v>75</v>
      </c>
      <c r="AY138" s="221" t="s">
        <v>204</v>
      </c>
    </row>
    <row r="139" spans="1:65" s="15" customFormat="1" ht="11.25">
      <c r="B139" s="232"/>
      <c r="C139" s="233"/>
      <c r="D139" s="201" t="s">
        <v>215</v>
      </c>
      <c r="E139" s="234" t="s">
        <v>19</v>
      </c>
      <c r="F139" s="235" t="s">
        <v>277</v>
      </c>
      <c r="G139" s="233"/>
      <c r="H139" s="234" t="s">
        <v>19</v>
      </c>
      <c r="I139" s="236"/>
      <c r="J139" s="233"/>
      <c r="K139" s="233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215</v>
      </c>
      <c r="AU139" s="241" t="s">
        <v>80</v>
      </c>
      <c r="AV139" s="15" t="s">
        <v>75</v>
      </c>
      <c r="AW139" s="15" t="s">
        <v>30</v>
      </c>
      <c r="AX139" s="15" t="s">
        <v>68</v>
      </c>
      <c r="AY139" s="241" t="s">
        <v>204</v>
      </c>
    </row>
    <row r="140" spans="1:65" s="13" customFormat="1" ht="11.25">
      <c r="B140" s="199"/>
      <c r="C140" s="200"/>
      <c r="D140" s="201" t="s">
        <v>215</v>
      </c>
      <c r="E140" s="202" t="s">
        <v>152</v>
      </c>
      <c r="F140" s="203" t="s">
        <v>278</v>
      </c>
      <c r="G140" s="200"/>
      <c r="H140" s="204">
        <v>0.66</v>
      </c>
      <c r="I140" s="205"/>
      <c r="J140" s="200"/>
      <c r="K140" s="200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215</v>
      </c>
      <c r="AU140" s="210" t="s">
        <v>80</v>
      </c>
      <c r="AV140" s="13" t="s">
        <v>80</v>
      </c>
      <c r="AW140" s="13" t="s">
        <v>30</v>
      </c>
      <c r="AX140" s="13" t="s">
        <v>68</v>
      </c>
      <c r="AY140" s="210" t="s">
        <v>204</v>
      </c>
    </row>
    <row r="141" spans="1:65" s="15" customFormat="1" ht="11.25">
      <c r="B141" s="232"/>
      <c r="C141" s="233"/>
      <c r="D141" s="201" t="s">
        <v>215</v>
      </c>
      <c r="E141" s="234" t="s">
        <v>19</v>
      </c>
      <c r="F141" s="235" t="s">
        <v>279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215</v>
      </c>
      <c r="AU141" s="241" t="s">
        <v>80</v>
      </c>
      <c r="AV141" s="15" t="s">
        <v>75</v>
      </c>
      <c r="AW141" s="15" t="s">
        <v>30</v>
      </c>
      <c r="AX141" s="15" t="s">
        <v>68</v>
      </c>
      <c r="AY141" s="241" t="s">
        <v>204</v>
      </c>
    </row>
    <row r="142" spans="1:65" s="13" customFormat="1" ht="11.25">
      <c r="B142" s="199"/>
      <c r="C142" s="200"/>
      <c r="D142" s="201" t="s">
        <v>215</v>
      </c>
      <c r="E142" s="202" t="s">
        <v>155</v>
      </c>
      <c r="F142" s="203" t="s">
        <v>280</v>
      </c>
      <c r="G142" s="200"/>
      <c r="H142" s="204">
        <v>1.21</v>
      </c>
      <c r="I142" s="205"/>
      <c r="J142" s="200"/>
      <c r="K142" s="200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215</v>
      </c>
      <c r="AU142" s="210" t="s">
        <v>80</v>
      </c>
      <c r="AV142" s="13" t="s">
        <v>80</v>
      </c>
      <c r="AW142" s="13" t="s">
        <v>30</v>
      </c>
      <c r="AX142" s="13" t="s">
        <v>68</v>
      </c>
      <c r="AY142" s="210" t="s">
        <v>204</v>
      </c>
    </row>
    <row r="143" spans="1:65" s="15" customFormat="1" ht="11.25">
      <c r="B143" s="232"/>
      <c r="C143" s="233"/>
      <c r="D143" s="201" t="s">
        <v>215</v>
      </c>
      <c r="E143" s="234" t="s">
        <v>19</v>
      </c>
      <c r="F143" s="235" t="s">
        <v>281</v>
      </c>
      <c r="G143" s="233"/>
      <c r="H143" s="234" t="s">
        <v>19</v>
      </c>
      <c r="I143" s="236"/>
      <c r="J143" s="233"/>
      <c r="K143" s="233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215</v>
      </c>
      <c r="AU143" s="241" t="s">
        <v>80</v>
      </c>
      <c r="AV143" s="15" t="s">
        <v>75</v>
      </c>
      <c r="AW143" s="15" t="s">
        <v>30</v>
      </c>
      <c r="AX143" s="15" t="s">
        <v>68</v>
      </c>
      <c r="AY143" s="241" t="s">
        <v>204</v>
      </c>
    </row>
    <row r="144" spans="1:65" s="13" customFormat="1" ht="11.25">
      <c r="B144" s="199"/>
      <c r="C144" s="200"/>
      <c r="D144" s="201" t="s">
        <v>215</v>
      </c>
      <c r="E144" s="202" t="s">
        <v>159</v>
      </c>
      <c r="F144" s="203" t="s">
        <v>282</v>
      </c>
      <c r="G144" s="200"/>
      <c r="H144" s="204">
        <v>2.851</v>
      </c>
      <c r="I144" s="205"/>
      <c r="J144" s="200"/>
      <c r="K144" s="200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215</v>
      </c>
      <c r="AU144" s="210" t="s">
        <v>80</v>
      </c>
      <c r="AV144" s="13" t="s">
        <v>80</v>
      </c>
      <c r="AW144" s="13" t="s">
        <v>30</v>
      </c>
      <c r="AX144" s="13" t="s">
        <v>68</v>
      </c>
      <c r="AY144" s="210" t="s">
        <v>204</v>
      </c>
    </row>
    <row r="145" spans="1:65" s="2" customFormat="1" ht="16.5" customHeight="1">
      <c r="A145" s="36"/>
      <c r="B145" s="37"/>
      <c r="C145" s="181" t="s">
        <v>296</v>
      </c>
      <c r="D145" s="181" t="s">
        <v>207</v>
      </c>
      <c r="E145" s="182" t="s">
        <v>297</v>
      </c>
      <c r="F145" s="183" t="s">
        <v>298</v>
      </c>
      <c r="G145" s="184" t="s">
        <v>251</v>
      </c>
      <c r="H145" s="185">
        <v>18</v>
      </c>
      <c r="I145" s="186"/>
      <c r="J145" s="187">
        <f>ROUND(I145*H145,2)</f>
        <v>0</v>
      </c>
      <c r="K145" s="183" t="s">
        <v>211</v>
      </c>
      <c r="L145" s="41"/>
      <c r="M145" s="188" t="s">
        <v>19</v>
      </c>
      <c r="N145" s="189" t="s">
        <v>39</v>
      </c>
      <c r="O145" s="66"/>
      <c r="P145" s="190">
        <f>O145*H145</f>
        <v>0</v>
      </c>
      <c r="Q145" s="190">
        <v>7.6E-3</v>
      </c>
      <c r="R145" s="190">
        <f>Q145*H145</f>
        <v>0.1368</v>
      </c>
      <c r="S145" s="190">
        <v>0</v>
      </c>
      <c r="T145" s="19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2" t="s">
        <v>252</v>
      </c>
      <c r="AT145" s="192" t="s">
        <v>207</v>
      </c>
      <c r="AU145" s="192" t="s">
        <v>80</v>
      </c>
      <c r="AY145" s="19" t="s">
        <v>204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9" t="s">
        <v>75</v>
      </c>
      <c r="BK145" s="193">
        <f>ROUND(I145*H145,2)</f>
        <v>0</v>
      </c>
      <c r="BL145" s="19" t="s">
        <v>252</v>
      </c>
      <c r="BM145" s="192" t="s">
        <v>1256</v>
      </c>
    </row>
    <row r="146" spans="1:65" s="2" customFormat="1" ht="11.25">
      <c r="A146" s="36"/>
      <c r="B146" s="37"/>
      <c r="C146" s="38"/>
      <c r="D146" s="194" t="s">
        <v>213</v>
      </c>
      <c r="E146" s="38"/>
      <c r="F146" s="195" t="s">
        <v>300</v>
      </c>
      <c r="G146" s="38"/>
      <c r="H146" s="38"/>
      <c r="I146" s="196"/>
      <c r="J146" s="38"/>
      <c r="K146" s="38"/>
      <c r="L146" s="41"/>
      <c r="M146" s="197"/>
      <c r="N146" s="198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213</v>
      </c>
      <c r="AU146" s="19" t="s">
        <v>80</v>
      </c>
    </row>
    <row r="147" spans="1:65" s="2" customFormat="1" ht="16.5" customHeight="1">
      <c r="A147" s="36"/>
      <c r="B147" s="37"/>
      <c r="C147" s="181" t="s">
        <v>301</v>
      </c>
      <c r="D147" s="181" t="s">
        <v>207</v>
      </c>
      <c r="E147" s="182" t="s">
        <v>302</v>
      </c>
      <c r="F147" s="183" t="s">
        <v>303</v>
      </c>
      <c r="G147" s="184" t="s">
        <v>286</v>
      </c>
      <c r="H147" s="185">
        <v>22</v>
      </c>
      <c r="I147" s="186"/>
      <c r="J147" s="187">
        <f>ROUND(I147*H147,2)</f>
        <v>0</v>
      </c>
      <c r="K147" s="183" t="s">
        <v>211</v>
      </c>
      <c r="L147" s="41"/>
      <c r="M147" s="188" t="s">
        <v>19</v>
      </c>
      <c r="N147" s="189" t="s">
        <v>39</v>
      </c>
      <c r="O147" s="66"/>
      <c r="P147" s="190">
        <f>O147*H147</f>
        <v>0</v>
      </c>
      <c r="Q147" s="190">
        <v>1.9E-3</v>
      </c>
      <c r="R147" s="190">
        <f>Q147*H147</f>
        <v>4.1799999999999997E-2</v>
      </c>
      <c r="S147" s="190">
        <v>0</v>
      </c>
      <c r="T147" s="19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2" t="s">
        <v>252</v>
      </c>
      <c r="AT147" s="192" t="s">
        <v>207</v>
      </c>
      <c r="AU147" s="192" t="s">
        <v>80</v>
      </c>
      <c r="AY147" s="19" t="s">
        <v>204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9" t="s">
        <v>75</v>
      </c>
      <c r="BK147" s="193">
        <f>ROUND(I147*H147,2)</f>
        <v>0</v>
      </c>
      <c r="BL147" s="19" t="s">
        <v>252</v>
      </c>
      <c r="BM147" s="192" t="s">
        <v>1257</v>
      </c>
    </row>
    <row r="148" spans="1:65" s="2" customFormat="1" ht="11.25">
      <c r="A148" s="36"/>
      <c r="B148" s="37"/>
      <c r="C148" s="38"/>
      <c r="D148" s="194" t="s">
        <v>213</v>
      </c>
      <c r="E148" s="38"/>
      <c r="F148" s="195" t="s">
        <v>305</v>
      </c>
      <c r="G148" s="38"/>
      <c r="H148" s="38"/>
      <c r="I148" s="196"/>
      <c r="J148" s="38"/>
      <c r="K148" s="38"/>
      <c r="L148" s="41"/>
      <c r="M148" s="197"/>
      <c r="N148" s="198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213</v>
      </c>
      <c r="AU148" s="19" t="s">
        <v>80</v>
      </c>
    </row>
    <row r="149" spans="1:65" s="2" customFormat="1" ht="24.2" customHeight="1">
      <c r="A149" s="36"/>
      <c r="B149" s="37"/>
      <c r="C149" s="181" t="s">
        <v>306</v>
      </c>
      <c r="D149" s="181" t="s">
        <v>207</v>
      </c>
      <c r="E149" s="182" t="s">
        <v>307</v>
      </c>
      <c r="F149" s="183" t="s">
        <v>308</v>
      </c>
      <c r="G149" s="184" t="s">
        <v>210</v>
      </c>
      <c r="H149" s="185">
        <v>6.1840000000000002</v>
      </c>
      <c r="I149" s="186"/>
      <c r="J149" s="187">
        <f>ROUND(I149*H149,2)</f>
        <v>0</v>
      </c>
      <c r="K149" s="183" t="s">
        <v>211</v>
      </c>
      <c r="L149" s="41"/>
      <c r="M149" s="188" t="s">
        <v>19</v>
      </c>
      <c r="N149" s="189" t="s">
        <v>39</v>
      </c>
      <c r="O149" s="66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2" t="s">
        <v>252</v>
      </c>
      <c r="AT149" s="192" t="s">
        <v>207</v>
      </c>
      <c r="AU149" s="192" t="s">
        <v>80</v>
      </c>
      <c r="AY149" s="19" t="s">
        <v>204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9" t="s">
        <v>75</v>
      </c>
      <c r="BK149" s="193">
        <f>ROUND(I149*H149,2)</f>
        <v>0</v>
      </c>
      <c r="BL149" s="19" t="s">
        <v>252</v>
      </c>
      <c r="BM149" s="192" t="s">
        <v>1258</v>
      </c>
    </row>
    <row r="150" spans="1:65" s="2" customFormat="1" ht="11.25">
      <c r="A150" s="36"/>
      <c r="B150" s="37"/>
      <c r="C150" s="38"/>
      <c r="D150" s="194" t="s">
        <v>213</v>
      </c>
      <c r="E150" s="38"/>
      <c r="F150" s="195" t="s">
        <v>310</v>
      </c>
      <c r="G150" s="38"/>
      <c r="H150" s="38"/>
      <c r="I150" s="196"/>
      <c r="J150" s="38"/>
      <c r="K150" s="38"/>
      <c r="L150" s="41"/>
      <c r="M150" s="197"/>
      <c r="N150" s="198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213</v>
      </c>
      <c r="AU150" s="19" t="s">
        <v>80</v>
      </c>
    </row>
    <row r="151" spans="1:65" s="2" customFormat="1" ht="29.25">
      <c r="A151" s="36"/>
      <c r="B151" s="37"/>
      <c r="C151" s="38"/>
      <c r="D151" s="201" t="s">
        <v>311</v>
      </c>
      <c r="E151" s="38"/>
      <c r="F151" s="242" t="s">
        <v>312</v>
      </c>
      <c r="G151" s="38"/>
      <c r="H151" s="38"/>
      <c r="I151" s="196"/>
      <c r="J151" s="38"/>
      <c r="K151" s="38"/>
      <c r="L151" s="41"/>
      <c r="M151" s="197"/>
      <c r="N151" s="198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311</v>
      </c>
      <c r="AU151" s="19" t="s">
        <v>80</v>
      </c>
    </row>
    <row r="152" spans="1:65" s="13" customFormat="1" ht="11.25">
      <c r="B152" s="199"/>
      <c r="C152" s="200"/>
      <c r="D152" s="201" t="s">
        <v>215</v>
      </c>
      <c r="E152" s="202" t="s">
        <v>19</v>
      </c>
      <c r="F152" s="203" t="s">
        <v>1259</v>
      </c>
      <c r="G152" s="200"/>
      <c r="H152" s="204">
        <v>1.0680000000000001</v>
      </c>
      <c r="I152" s="205"/>
      <c r="J152" s="200"/>
      <c r="K152" s="200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215</v>
      </c>
      <c r="AU152" s="210" t="s">
        <v>80</v>
      </c>
      <c r="AV152" s="13" t="s">
        <v>80</v>
      </c>
      <c r="AW152" s="13" t="s">
        <v>30</v>
      </c>
      <c r="AX152" s="13" t="s">
        <v>68</v>
      </c>
      <c r="AY152" s="210" t="s">
        <v>204</v>
      </c>
    </row>
    <row r="153" spans="1:65" s="13" customFormat="1" ht="11.25">
      <c r="B153" s="199"/>
      <c r="C153" s="200"/>
      <c r="D153" s="201" t="s">
        <v>215</v>
      </c>
      <c r="E153" s="202" t="s">
        <v>19</v>
      </c>
      <c r="F153" s="203" t="s">
        <v>985</v>
      </c>
      <c r="G153" s="200"/>
      <c r="H153" s="204">
        <v>2.6579999999999999</v>
      </c>
      <c r="I153" s="205"/>
      <c r="J153" s="200"/>
      <c r="K153" s="200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215</v>
      </c>
      <c r="AU153" s="210" t="s">
        <v>80</v>
      </c>
      <c r="AV153" s="13" t="s">
        <v>80</v>
      </c>
      <c r="AW153" s="13" t="s">
        <v>30</v>
      </c>
      <c r="AX153" s="13" t="s">
        <v>68</v>
      </c>
      <c r="AY153" s="210" t="s">
        <v>204</v>
      </c>
    </row>
    <row r="154" spans="1:65" s="13" customFormat="1" ht="11.25">
      <c r="B154" s="199"/>
      <c r="C154" s="200"/>
      <c r="D154" s="201" t="s">
        <v>215</v>
      </c>
      <c r="E154" s="202" t="s">
        <v>19</v>
      </c>
      <c r="F154" s="203" t="s">
        <v>315</v>
      </c>
      <c r="G154" s="200"/>
      <c r="H154" s="204">
        <v>0</v>
      </c>
      <c r="I154" s="205"/>
      <c r="J154" s="200"/>
      <c r="K154" s="200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215</v>
      </c>
      <c r="AU154" s="210" t="s">
        <v>80</v>
      </c>
      <c r="AV154" s="13" t="s">
        <v>80</v>
      </c>
      <c r="AW154" s="13" t="s">
        <v>30</v>
      </c>
      <c r="AX154" s="13" t="s">
        <v>68</v>
      </c>
      <c r="AY154" s="210" t="s">
        <v>204</v>
      </c>
    </row>
    <row r="155" spans="1:65" s="13" customFormat="1" ht="11.25">
      <c r="B155" s="199"/>
      <c r="C155" s="200"/>
      <c r="D155" s="201" t="s">
        <v>215</v>
      </c>
      <c r="E155" s="202" t="s">
        <v>19</v>
      </c>
      <c r="F155" s="203" t="s">
        <v>1260</v>
      </c>
      <c r="G155" s="200"/>
      <c r="H155" s="204">
        <v>2.4580000000000002</v>
      </c>
      <c r="I155" s="205"/>
      <c r="J155" s="200"/>
      <c r="K155" s="200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215</v>
      </c>
      <c r="AU155" s="210" t="s">
        <v>80</v>
      </c>
      <c r="AV155" s="13" t="s">
        <v>80</v>
      </c>
      <c r="AW155" s="13" t="s">
        <v>30</v>
      </c>
      <c r="AX155" s="13" t="s">
        <v>68</v>
      </c>
      <c r="AY155" s="210" t="s">
        <v>204</v>
      </c>
    </row>
    <row r="156" spans="1:65" s="14" customFormat="1" ht="11.25">
      <c r="B156" s="211"/>
      <c r="C156" s="212"/>
      <c r="D156" s="201" t="s">
        <v>215</v>
      </c>
      <c r="E156" s="213" t="s">
        <v>19</v>
      </c>
      <c r="F156" s="214" t="s">
        <v>217</v>
      </c>
      <c r="G156" s="212"/>
      <c r="H156" s="215">
        <v>6.1840000000000002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215</v>
      </c>
      <c r="AU156" s="221" t="s">
        <v>80</v>
      </c>
      <c r="AV156" s="14" t="s">
        <v>206</v>
      </c>
      <c r="AW156" s="14" t="s">
        <v>30</v>
      </c>
      <c r="AX156" s="14" t="s">
        <v>75</v>
      </c>
      <c r="AY156" s="221" t="s">
        <v>204</v>
      </c>
    </row>
    <row r="157" spans="1:65" s="15" customFormat="1" ht="11.25">
      <c r="B157" s="232"/>
      <c r="C157" s="233"/>
      <c r="D157" s="201" t="s">
        <v>215</v>
      </c>
      <c r="E157" s="234" t="s">
        <v>19</v>
      </c>
      <c r="F157" s="235" t="s">
        <v>1261</v>
      </c>
      <c r="G157" s="233"/>
      <c r="H157" s="234" t="s">
        <v>19</v>
      </c>
      <c r="I157" s="236"/>
      <c r="J157" s="233"/>
      <c r="K157" s="233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215</v>
      </c>
      <c r="AU157" s="241" t="s">
        <v>80</v>
      </c>
      <c r="AV157" s="15" t="s">
        <v>75</v>
      </c>
      <c r="AW157" s="15" t="s">
        <v>30</v>
      </c>
      <c r="AX157" s="15" t="s">
        <v>68</v>
      </c>
      <c r="AY157" s="241" t="s">
        <v>204</v>
      </c>
    </row>
    <row r="158" spans="1:65" s="13" customFormat="1" ht="11.25">
      <c r="B158" s="199"/>
      <c r="C158" s="200"/>
      <c r="D158" s="201" t="s">
        <v>215</v>
      </c>
      <c r="E158" s="202" t="s">
        <v>162</v>
      </c>
      <c r="F158" s="203" t="s">
        <v>317</v>
      </c>
      <c r="G158" s="200"/>
      <c r="H158" s="204">
        <v>0.53400000000000003</v>
      </c>
      <c r="I158" s="205"/>
      <c r="J158" s="200"/>
      <c r="K158" s="200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215</v>
      </c>
      <c r="AU158" s="210" t="s">
        <v>80</v>
      </c>
      <c r="AV158" s="13" t="s">
        <v>80</v>
      </c>
      <c r="AW158" s="13" t="s">
        <v>30</v>
      </c>
      <c r="AX158" s="13" t="s">
        <v>68</v>
      </c>
      <c r="AY158" s="210" t="s">
        <v>204</v>
      </c>
    </row>
    <row r="159" spans="1:65" s="15" customFormat="1" ht="11.25">
      <c r="B159" s="232"/>
      <c r="C159" s="233"/>
      <c r="D159" s="201" t="s">
        <v>215</v>
      </c>
      <c r="E159" s="234" t="s">
        <v>19</v>
      </c>
      <c r="F159" s="235" t="s">
        <v>279</v>
      </c>
      <c r="G159" s="233"/>
      <c r="H159" s="234" t="s">
        <v>19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AT159" s="241" t="s">
        <v>215</v>
      </c>
      <c r="AU159" s="241" t="s">
        <v>80</v>
      </c>
      <c r="AV159" s="15" t="s">
        <v>75</v>
      </c>
      <c r="AW159" s="15" t="s">
        <v>30</v>
      </c>
      <c r="AX159" s="15" t="s">
        <v>68</v>
      </c>
      <c r="AY159" s="241" t="s">
        <v>204</v>
      </c>
    </row>
    <row r="160" spans="1:65" s="13" customFormat="1" ht="11.25">
      <c r="B160" s="199"/>
      <c r="C160" s="200"/>
      <c r="D160" s="201" t="s">
        <v>215</v>
      </c>
      <c r="E160" s="202" t="s">
        <v>165</v>
      </c>
      <c r="F160" s="203" t="s">
        <v>318</v>
      </c>
      <c r="G160" s="200"/>
      <c r="H160" s="204">
        <v>0.88600000000000001</v>
      </c>
      <c r="I160" s="205"/>
      <c r="J160" s="200"/>
      <c r="K160" s="200"/>
      <c r="L160" s="206"/>
      <c r="M160" s="207"/>
      <c r="N160" s="208"/>
      <c r="O160" s="208"/>
      <c r="P160" s="208"/>
      <c r="Q160" s="208"/>
      <c r="R160" s="208"/>
      <c r="S160" s="208"/>
      <c r="T160" s="209"/>
      <c r="AT160" s="210" t="s">
        <v>215</v>
      </c>
      <c r="AU160" s="210" t="s">
        <v>80</v>
      </c>
      <c r="AV160" s="13" t="s">
        <v>80</v>
      </c>
      <c r="AW160" s="13" t="s">
        <v>30</v>
      </c>
      <c r="AX160" s="13" t="s">
        <v>68</v>
      </c>
      <c r="AY160" s="210" t="s">
        <v>204</v>
      </c>
    </row>
    <row r="161" spans="1:65" s="15" customFormat="1" ht="11.25">
      <c r="B161" s="232"/>
      <c r="C161" s="233"/>
      <c r="D161" s="201" t="s">
        <v>215</v>
      </c>
      <c r="E161" s="234" t="s">
        <v>19</v>
      </c>
      <c r="F161" s="235" t="s">
        <v>281</v>
      </c>
      <c r="G161" s="233"/>
      <c r="H161" s="234" t="s">
        <v>19</v>
      </c>
      <c r="I161" s="236"/>
      <c r="J161" s="233"/>
      <c r="K161" s="233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215</v>
      </c>
      <c r="AU161" s="241" t="s">
        <v>80</v>
      </c>
      <c r="AV161" s="15" t="s">
        <v>75</v>
      </c>
      <c r="AW161" s="15" t="s">
        <v>30</v>
      </c>
      <c r="AX161" s="15" t="s">
        <v>68</v>
      </c>
      <c r="AY161" s="241" t="s">
        <v>204</v>
      </c>
    </row>
    <row r="162" spans="1:65" s="13" customFormat="1" ht="11.25">
      <c r="B162" s="199"/>
      <c r="C162" s="200"/>
      <c r="D162" s="201" t="s">
        <v>215</v>
      </c>
      <c r="E162" s="202" t="s">
        <v>168</v>
      </c>
      <c r="F162" s="203" t="s">
        <v>319</v>
      </c>
      <c r="G162" s="200"/>
      <c r="H162" s="204">
        <v>1.827</v>
      </c>
      <c r="I162" s="205"/>
      <c r="J162" s="200"/>
      <c r="K162" s="200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215</v>
      </c>
      <c r="AU162" s="210" t="s">
        <v>80</v>
      </c>
      <c r="AV162" s="13" t="s">
        <v>80</v>
      </c>
      <c r="AW162" s="13" t="s">
        <v>30</v>
      </c>
      <c r="AX162" s="13" t="s">
        <v>68</v>
      </c>
      <c r="AY162" s="210" t="s">
        <v>204</v>
      </c>
    </row>
    <row r="163" spans="1:65" s="2" customFormat="1" ht="16.5" customHeight="1">
      <c r="A163" s="36"/>
      <c r="B163" s="37"/>
      <c r="C163" s="181" t="s">
        <v>330</v>
      </c>
      <c r="D163" s="181" t="s">
        <v>207</v>
      </c>
      <c r="E163" s="182" t="s">
        <v>331</v>
      </c>
      <c r="F163" s="183" t="s">
        <v>332</v>
      </c>
      <c r="G163" s="184" t="s">
        <v>232</v>
      </c>
      <c r="H163" s="185">
        <v>368</v>
      </c>
      <c r="I163" s="186"/>
      <c r="J163" s="187">
        <f>ROUND(I163*H163,2)</f>
        <v>0</v>
      </c>
      <c r="K163" s="183" t="s">
        <v>211</v>
      </c>
      <c r="L163" s="41"/>
      <c r="M163" s="188" t="s">
        <v>19</v>
      </c>
      <c r="N163" s="189" t="s">
        <v>39</v>
      </c>
      <c r="O163" s="66"/>
      <c r="P163" s="190">
        <f>O163*H163</f>
        <v>0</v>
      </c>
      <c r="Q163" s="190">
        <v>3.0000000000000001E-5</v>
      </c>
      <c r="R163" s="190">
        <f>Q163*H163</f>
        <v>1.1039999999999999E-2</v>
      </c>
      <c r="S163" s="190">
        <v>0</v>
      </c>
      <c r="T163" s="19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2" t="s">
        <v>252</v>
      </c>
      <c r="AT163" s="192" t="s">
        <v>207</v>
      </c>
      <c r="AU163" s="192" t="s">
        <v>80</v>
      </c>
      <c r="AY163" s="19" t="s">
        <v>204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9" t="s">
        <v>75</v>
      </c>
      <c r="BK163" s="193">
        <f>ROUND(I163*H163,2)</f>
        <v>0</v>
      </c>
      <c r="BL163" s="19" t="s">
        <v>252</v>
      </c>
      <c r="BM163" s="192" t="s">
        <v>1262</v>
      </c>
    </row>
    <row r="164" spans="1:65" s="2" customFormat="1" ht="11.25">
      <c r="A164" s="36"/>
      <c r="B164" s="37"/>
      <c r="C164" s="38"/>
      <c r="D164" s="194" t="s">
        <v>213</v>
      </c>
      <c r="E164" s="38"/>
      <c r="F164" s="195" t="s">
        <v>334</v>
      </c>
      <c r="G164" s="38"/>
      <c r="H164" s="38"/>
      <c r="I164" s="196"/>
      <c r="J164" s="38"/>
      <c r="K164" s="38"/>
      <c r="L164" s="41"/>
      <c r="M164" s="197"/>
      <c r="N164" s="198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213</v>
      </c>
      <c r="AU164" s="19" t="s">
        <v>80</v>
      </c>
    </row>
    <row r="165" spans="1:65" s="2" customFormat="1" ht="21.75" customHeight="1">
      <c r="A165" s="36"/>
      <c r="B165" s="37"/>
      <c r="C165" s="181" t="s">
        <v>339</v>
      </c>
      <c r="D165" s="181" t="s">
        <v>207</v>
      </c>
      <c r="E165" s="182" t="s">
        <v>1263</v>
      </c>
      <c r="F165" s="183" t="s">
        <v>1264</v>
      </c>
      <c r="G165" s="184" t="s">
        <v>251</v>
      </c>
      <c r="H165" s="185">
        <v>2</v>
      </c>
      <c r="I165" s="186"/>
      <c r="J165" s="187">
        <f>ROUND(I165*H165,2)</f>
        <v>0</v>
      </c>
      <c r="K165" s="183" t="s">
        <v>211</v>
      </c>
      <c r="L165" s="41"/>
      <c r="M165" s="188" t="s">
        <v>19</v>
      </c>
      <c r="N165" s="189" t="s">
        <v>39</v>
      </c>
      <c r="O165" s="66"/>
      <c r="P165" s="190">
        <f>O165*H165</f>
        <v>0</v>
      </c>
      <c r="Q165" s="190">
        <v>0.14699999999999999</v>
      </c>
      <c r="R165" s="190">
        <f>Q165*H165</f>
        <v>0.29399999999999998</v>
      </c>
      <c r="S165" s="190">
        <v>0</v>
      </c>
      <c r="T165" s="191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2" t="s">
        <v>252</v>
      </c>
      <c r="AT165" s="192" t="s">
        <v>207</v>
      </c>
      <c r="AU165" s="192" t="s">
        <v>80</v>
      </c>
      <c r="AY165" s="19" t="s">
        <v>204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9" t="s">
        <v>75</v>
      </c>
      <c r="BK165" s="193">
        <f>ROUND(I165*H165,2)</f>
        <v>0</v>
      </c>
      <c r="BL165" s="19" t="s">
        <v>252</v>
      </c>
      <c r="BM165" s="192" t="s">
        <v>1265</v>
      </c>
    </row>
    <row r="166" spans="1:65" s="2" customFormat="1" ht="11.25">
      <c r="A166" s="36"/>
      <c r="B166" s="37"/>
      <c r="C166" s="38"/>
      <c r="D166" s="194" t="s">
        <v>213</v>
      </c>
      <c r="E166" s="38"/>
      <c r="F166" s="195" t="s">
        <v>1266</v>
      </c>
      <c r="G166" s="38"/>
      <c r="H166" s="38"/>
      <c r="I166" s="196"/>
      <c r="J166" s="38"/>
      <c r="K166" s="38"/>
      <c r="L166" s="41"/>
      <c r="M166" s="197"/>
      <c r="N166" s="198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213</v>
      </c>
      <c r="AU166" s="19" t="s">
        <v>80</v>
      </c>
    </row>
    <row r="167" spans="1:65" s="2" customFormat="1" ht="21.75" customHeight="1">
      <c r="A167" s="36"/>
      <c r="B167" s="37"/>
      <c r="C167" s="181" t="s">
        <v>473</v>
      </c>
      <c r="D167" s="181" t="s">
        <v>207</v>
      </c>
      <c r="E167" s="182" t="s">
        <v>1267</v>
      </c>
      <c r="F167" s="183" t="s">
        <v>1268</v>
      </c>
      <c r="G167" s="184" t="s">
        <v>251</v>
      </c>
      <c r="H167" s="185">
        <v>2</v>
      </c>
      <c r="I167" s="186"/>
      <c r="J167" s="187">
        <f>ROUND(I167*H167,2)</f>
        <v>0</v>
      </c>
      <c r="K167" s="183" t="s">
        <v>211</v>
      </c>
      <c r="L167" s="41"/>
      <c r="M167" s="188" t="s">
        <v>19</v>
      </c>
      <c r="N167" s="189" t="s">
        <v>39</v>
      </c>
      <c r="O167" s="66"/>
      <c r="P167" s="190">
        <f>O167*H167</f>
        <v>0</v>
      </c>
      <c r="Q167" s="190">
        <v>0.14699999999999999</v>
      </c>
      <c r="R167" s="190">
        <f>Q167*H167</f>
        <v>0.29399999999999998</v>
      </c>
      <c r="S167" s="190">
        <v>0</v>
      </c>
      <c r="T167" s="191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2" t="s">
        <v>252</v>
      </c>
      <c r="AT167" s="192" t="s">
        <v>207</v>
      </c>
      <c r="AU167" s="192" t="s">
        <v>80</v>
      </c>
      <c r="AY167" s="19" t="s">
        <v>204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9" t="s">
        <v>75</v>
      </c>
      <c r="BK167" s="193">
        <f>ROUND(I167*H167,2)</f>
        <v>0</v>
      </c>
      <c r="BL167" s="19" t="s">
        <v>252</v>
      </c>
      <c r="BM167" s="192" t="s">
        <v>1269</v>
      </c>
    </row>
    <row r="168" spans="1:65" s="2" customFormat="1" ht="11.25">
      <c r="A168" s="36"/>
      <c r="B168" s="37"/>
      <c r="C168" s="38"/>
      <c r="D168" s="194" t="s">
        <v>213</v>
      </c>
      <c r="E168" s="38"/>
      <c r="F168" s="195" t="s">
        <v>1270</v>
      </c>
      <c r="G168" s="38"/>
      <c r="H168" s="38"/>
      <c r="I168" s="196"/>
      <c r="J168" s="38"/>
      <c r="K168" s="38"/>
      <c r="L168" s="41"/>
      <c r="M168" s="197"/>
      <c r="N168" s="198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213</v>
      </c>
      <c r="AU168" s="19" t="s">
        <v>80</v>
      </c>
    </row>
    <row r="169" spans="1:65" s="2" customFormat="1" ht="33" customHeight="1">
      <c r="A169" s="36"/>
      <c r="B169" s="37"/>
      <c r="C169" s="181" t="s">
        <v>358</v>
      </c>
      <c r="D169" s="181" t="s">
        <v>207</v>
      </c>
      <c r="E169" s="182" t="s">
        <v>1271</v>
      </c>
      <c r="F169" s="183" t="s">
        <v>1272</v>
      </c>
      <c r="G169" s="184" t="s">
        <v>210</v>
      </c>
      <c r="H169" s="185">
        <v>0.5</v>
      </c>
      <c r="I169" s="186"/>
      <c r="J169" s="187">
        <f>ROUND(I169*H169,2)</f>
        <v>0</v>
      </c>
      <c r="K169" s="183" t="s">
        <v>211</v>
      </c>
      <c r="L169" s="41"/>
      <c r="M169" s="188" t="s">
        <v>19</v>
      </c>
      <c r="N169" s="189" t="s">
        <v>39</v>
      </c>
      <c r="O169" s="66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2" t="s">
        <v>252</v>
      </c>
      <c r="AT169" s="192" t="s">
        <v>207</v>
      </c>
      <c r="AU169" s="192" t="s">
        <v>80</v>
      </c>
      <c r="AY169" s="19" t="s">
        <v>204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9" t="s">
        <v>75</v>
      </c>
      <c r="BK169" s="193">
        <f>ROUND(I169*H169,2)</f>
        <v>0</v>
      </c>
      <c r="BL169" s="19" t="s">
        <v>252</v>
      </c>
      <c r="BM169" s="192" t="s">
        <v>1273</v>
      </c>
    </row>
    <row r="170" spans="1:65" s="2" customFormat="1" ht="11.25">
      <c r="A170" s="36"/>
      <c r="B170" s="37"/>
      <c r="C170" s="38"/>
      <c r="D170" s="194" t="s">
        <v>213</v>
      </c>
      <c r="E170" s="38"/>
      <c r="F170" s="195" t="s">
        <v>1274</v>
      </c>
      <c r="G170" s="38"/>
      <c r="H170" s="38"/>
      <c r="I170" s="196"/>
      <c r="J170" s="38"/>
      <c r="K170" s="38"/>
      <c r="L170" s="41"/>
      <c r="M170" s="197"/>
      <c r="N170" s="198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213</v>
      </c>
      <c r="AU170" s="19" t="s">
        <v>80</v>
      </c>
    </row>
    <row r="171" spans="1:65" s="12" customFormat="1" ht="25.9" customHeight="1">
      <c r="B171" s="165"/>
      <c r="C171" s="166"/>
      <c r="D171" s="167" t="s">
        <v>67</v>
      </c>
      <c r="E171" s="168" t="s">
        <v>356</v>
      </c>
      <c r="F171" s="168" t="s">
        <v>357</v>
      </c>
      <c r="G171" s="166"/>
      <c r="H171" s="166"/>
      <c r="I171" s="169"/>
      <c r="J171" s="170">
        <f>BK171</f>
        <v>0</v>
      </c>
      <c r="K171" s="166"/>
      <c r="L171" s="171"/>
      <c r="M171" s="172"/>
      <c r="N171" s="173"/>
      <c r="O171" s="173"/>
      <c r="P171" s="174">
        <f>SUM(P172:P184)</f>
        <v>0</v>
      </c>
      <c r="Q171" s="173"/>
      <c r="R171" s="174">
        <f>SUM(R172:R184)</f>
        <v>0</v>
      </c>
      <c r="S171" s="173"/>
      <c r="T171" s="175">
        <f>SUM(T172:T184)</f>
        <v>0</v>
      </c>
      <c r="AR171" s="176" t="s">
        <v>75</v>
      </c>
      <c r="AT171" s="177" t="s">
        <v>67</v>
      </c>
      <c r="AU171" s="177" t="s">
        <v>68</v>
      </c>
      <c r="AY171" s="176" t="s">
        <v>204</v>
      </c>
      <c r="BK171" s="178">
        <f>SUM(BK172:BK184)</f>
        <v>0</v>
      </c>
    </row>
    <row r="172" spans="1:65" s="2" customFormat="1" ht="21.75" customHeight="1">
      <c r="A172" s="36"/>
      <c r="B172" s="37"/>
      <c r="C172" s="181" t="s">
        <v>366</v>
      </c>
      <c r="D172" s="181" t="s">
        <v>207</v>
      </c>
      <c r="E172" s="182" t="s">
        <v>359</v>
      </c>
      <c r="F172" s="183" t="s">
        <v>360</v>
      </c>
      <c r="G172" s="184" t="s">
        <v>361</v>
      </c>
      <c r="H172" s="185">
        <v>3.3</v>
      </c>
      <c r="I172" s="186"/>
      <c r="J172" s="187">
        <f>ROUND(I172*H172,2)</f>
        <v>0</v>
      </c>
      <c r="K172" s="183" t="s">
        <v>211</v>
      </c>
      <c r="L172" s="41"/>
      <c r="M172" s="188" t="s">
        <v>19</v>
      </c>
      <c r="N172" s="189" t="s">
        <v>39</v>
      </c>
      <c r="O172" s="66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2" t="s">
        <v>206</v>
      </c>
      <c r="AT172" s="192" t="s">
        <v>207</v>
      </c>
      <c r="AU172" s="192" t="s">
        <v>75</v>
      </c>
      <c r="AY172" s="19" t="s">
        <v>204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9" t="s">
        <v>75</v>
      </c>
      <c r="BK172" s="193">
        <f>ROUND(I172*H172,2)</f>
        <v>0</v>
      </c>
      <c r="BL172" s="19" t="s">
        <v>206</v>
      </c>
      <c r="BM172" s="192" t="s">
        <v>1275</v>
      </c>
    </row>
    <row r="173" spans="1:65" s="2" customFormat="1" ht="11.25">
      <c r="A173" s="36"/>
      <c r="B173" s="37"/>
      <c r="C173" s="38"/>
      <c r="D173" s="194" t="s">
        <v>213</v>
      </c>
      <c r="E173" s="38"/>
      <c r="F173" s="195" t="s">
        <v>363</v>
      </c>
      <c r="G173" s="38"/>
      <c r="H173" s="38"/>
      <c r="I173" s="196"/>
      <c r="J173" s="38"/>
      <c r="K173" s="38"/>
      <c r="L173" s="41"/>
      <c r="M173" s="197"/>
      <c r="N173" s="198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213</v>
      </c>
      <c r="AU173" s="19" t="s">
        <v>75</v>
      </c>
    </row>
    <row r="174" spans="1:65" s="15" customFormat="1" ht="11.25">
      <c r="B174" s="232"/>
      <c r="C174" s="233"/>
      <c r="D174" s="201" t="s">
        <v>215</v>
      </c>
      <c r="E174" s="234" t="s">
        <v>19</v>
      </c>
      <c r="F174" s="235" t="s">
        <v>1276</v>
      </c>
      <c r="G174" s="233"/>
      <c r="H174" s="234" t="s">
        <v>19</v>
      </c>
      <c r="I174" s="236"/>
      <c r="J174" s="233"/>
      <c r="K174" s="233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215</v>
      </c>
      <c r="AU174" s="241" t="s">
        <v>75</v>
      </c>
      <c r="AV174" s="15" t="s">
        <v>75</v>
      </c>
      <c r="AW174" s="15" t="s">
        <v>30</v>
      </c>
      <c r="AX174" s="15" t="s">
        <v>68</v>
      </c>
      <c r="AY174" s="241" t="s">
        <v>204</v>
      </c>
    </row>
    <row r="175" spans="1:65" s="13" customFormat="1" ht="11.25">
      <c r="B175" s="199"/>
      <c r="C175" s="200"/>
      <c r="D175" s="201" t="s">
        <v>215</v>
      </c>
      <c r="E175" s="202" t="s">
        <v>19</v>
      </c>
      <c r="F175" s="203" t="s">
        <v>1277</v>
      </c>
      <c r="G175" s="200"/>
      <c r="H175" s="204">
        <v>2.2000000000000002</v>
      </c>
      <c r="I175" s="205"/>
      <c r="J175" s="200"/>
      <c r="K175" s="200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215</v>
      </c>
      <c r="AU175" s="210" t="s">
        <v>75</v>
      </c>
      <c r="AV175" s="13" t="s">
        <v>80</v>
      </c>
      <c r="AW175" s="13" t="s">
        <v>30</v>
      </c>
      <c r="AX175" s="13" t="s">
        <v>68</v>
      </c>
      <c r="AY175" s="210" t="s">
        <v>204</v>
      </c>
    </row>
    <row r="176" spans="1:65" s="13" customFormat="1" ht="11.25">
      <c r="B176" s="199"/>
      <c r="C176" s="200"/>
      <c r="D176" s="201" t="s">
        <v>215</v>
      </c>
      <c r="E176" s="202" t="s">
        <v>19</v>
      </c>
      <c r="F176" s="203" t="s">
        <v>1278</v>
      </c>
      <c r="G176" s="200"/>
      <c r="H176" s="204">
        <v>1.1000000000000001</v>
      </c>
      <c r="I176" s="205"/>
      <c r="J176" s="200"/>
      <c r="K176" s="200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215</v>
      </c>
      <c r="AU176" s="210" t="s">
        <v>75</v>
      </c>
      <c r="AV176" s="13" t="s">
        <v>80</v>
      </c>
      <c r="AW176" s="13" t="s">
        <v>30</v>
      </c>
      <c r="AX176" s="13" t="s">
        <v>68</v>
      </c>
      <c r="AY176" s="210" t="s">
        <v>204</v>
      </c>
    </row>
    <row r="177" spans="1:65" s="14" customFormat="1" ht="11.25">
      <c r="B177" s="211"/>
      <c r="C177" s="212"/>
      <c r="D177" s="201" t="s">
        <v>215</v>
      </c>
      <c r="E177" s="213" t="s">
        <v>19</v>
      </c>
      <c r="F177" s="214" t="s">
        <v>217</v>
      </c>
      <c r="G177" s="212"/>
      <c r="H177" s="215">
        <v>3.3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215</v>
      </c>
      <c r="AU177" s="221" t="s">
        <v>75</v>
      </c>
      <c r="AV177" s="14" t="s">
        <v>206</v>
      </c>
      <c r="AW177" s="14" t="s">
        <v>30</v>
      </c>
      <c r="AX177" s="14" t="s">
        <v>75</v>
      </c>
      <c r="AY177" s="221" t="s">
        <v>204</v>
      </c>
    </row>
    <row r="178" spans="1:65" s="2" customFormat="1" ht="21.75" customHeight="1">
      <c r="A178" s="36"/>
      <c r="B178" s="37"/>
      <c r="C178" s="181" t="s">
        <v>7</v>
      </c>
      <c r="D178" s="181" t="s">
        <v>207</v>
      </c>
      <c r="E178" s="182" t="s">
        <v>367</v>
      </c>
      <c r="F178" s="183" t="s">
        <v>368</v>
      </c>
      <c r="G178" s="184" t="s">
        <v>361</v>
      </c>
      <c r="H178" s="185">
        <v>2.2000000000000002</v>
      </c>
      <c r="I178" s="186"/>
      <c r="J178" s="187">
        <f>ROUND(I178*H178,2)</f>
        <v>0</v>
      </c>
      <c r="K178" s="183" t="s">
        <v>211</v>
      </c>
      <c r="L178" s="41"/>
      <c r="M178" s="188" t="s">
        <v>19</v>
      </c>
      <c r="N178" s="189" t="s">
        <v>39</v>
      </c>
      <c r="O178" s="66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2" t="s">
        <v>206</v>
      </c>
      <c r="AT178" s="192" t="s">
        <v>207</v>
      </c>
      <c r="AU178" s="192" t="s">
        <v>75</v>
      </c>
      <c r="AY178" s="19" t="s">
        <v>204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9" t="s">
        <v>75</v>
      </c>
      <c r="BK178" s="193">
        <f>ROUND(I178*H178,2)</f>
        <v>0</v>
      </c>
      <c r="BL178" s="19" t="s">
        <v>206</v>
      </c>
      <c r="BM178" s="192" t="s">
        <v>1279</v>
      </c>
    </row>
    <row r="179" spans="1:65" s="2" customFormat="1" ht="11.25">
      <c r="A179" s="36"/>
      <c r="B179" s="37"/>
      <c r="C179" s="38"/>
      <c r="D179" s="194" t="s">
        <v>213</v>
      </c>
      <c r="E179" s="38"/>
      <c r="F179" s="195" t="s">
        <v>370</v>
      </c>
      <c r="G179" s="38"/>
      <c r="H179" s="38"/>
      <c r="I179" s="196"/>
      <c r="J179" s="38"/>
      <c r="K179" s="38"/>
      <c r="L179" s="41"/>
      <c r="M179" s="197"/>
      <c r="N179" s="198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213</v>
      </c>
      <c r="AU179" s="19" t="s">
        <v>75</v>
      </c>
    </row>
    <row r="180" spans="1:65" s="2" customFormat="1" ht="24.2" customHeight="1">
      <c r="A180" s="36"/>
      <c r="B180" s="37"/>
      <c r="C180" s="181" t="s">
        <v>376</v>
      </c>
      <c r="D180" s="181" t="s">
        <v>207</v>
      </c>
      <c r="E180" s="182" t="s">
        <v>371</v>
      </c>
      <c r="F180" s="183" t="s">
        <v>372</v>
      </c>
      <c r="G180" s="184" t="s">
        <v>361</v>
      </c>
      <c r="H180" s="185">
        <v>72.599999999999994</v>
      </c>
      <c r="I180" s="186"/>
      <c r="J180" s="187">
        <f>ROUND(I180*H180,2)</f>
        <v>0</v>
      </c>
      <c r="K180" s="183" t="s">
        <v>211</v>
      </c>
      <c r="L180" s="41"/>
      <c r="M180" s="188" t="s">
        <v>19</v>
      </c>
      <c r="N180" s="189" t="s">
        <v>39</v>
      </c>
      <c r="O180" s="66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2" t="s">
        <v>206</v>
      </c>
      <c r="AT180" s="192" t="s">
        <v>207</v>
      </c>
      <c r="AU180" s="192" t="s">
        <v>75</v>
      </c>
      <c r="AY180" s="19" t="s">
        <v>204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9" t="s">
        <v>75</v>
      </c>
      <c r="BK180" s="193">
        <f>ROUND(I180*H180,2)</f>
        <v>0</v>
      </c>
      <c r="BL180" s="19" t="s">
        <v>206</v>
      </c>
      <c r="BM180" s="192" t="s">
        <v>1280</v>
      </c>
    </row>
    <row r="181" spans="1:65" s="2" customFormat="1" ht="11.25">
      <c r="A181" s="36"/>
      <c r="B181" s="37"/>
      <c r="C181" s="38"/>
      <c r="D181" s="194" t="s">
        <v>213</v>
      </c>
      <c r="E181" s="38"/>
      <c r="F181" s="195" t="s">
        <v>374</v>
      </c>
      <c r="G181" s="38"/>
      <c r="H181" s="38"/>
      <c r="I181" s="196"/>
      <c r="J181" s="38"/>
      <c r="K181" s="38"/>
      <c r="L181" s="41"/>
      <c r="M181" s="197"/>
      <c r="N181" s="198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213</v>
      </c>
      <c r="AU181" s="19" t="s">
        <v>75</v>
      </c>
    </row>
    <row r="182" spans="1:65" s="13" customFormat="1" ht="11.25">
      <c r="B182" s="199"/>
      <c r="C182" s="200"/>
      <c r="D182" s="201" t="s">
        <v>215</v>
      </c>
      <c r="E182" s="202" t="s">
        <v>19</v>
      </c>
      <c r="F182" s="203" t="s">
        <v>971</v>
      </c>
      <c r="G182" s="200"/>
      <c r="H182" s="204">
        <v>72.599999999999994</v>
      </c>
      <c r="I182" s="205"/>
      <c r="J182" s="200"/>
      <c r="K182" s="200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215</v>
      </c>
      <c r="AU182" s="210" t="s">
        <v>75</v>
      </c>
      <c r="AV182" s="13" t="s">
        <v>80</v>
      </c>
      <c r="AW182" s="13" t="s">
        <v>30</v>
      </c>
      <c r="AX182" s="13" t="s">
        <v>75</v>
      </c>
      <c r="AY182" s="210" t="s">
        <v>204</v>
      </c>
    </row>
    <row r="183" spans="1:65" s="2" customFormat="1" ht="24.2" customHeight="1">
      <c r="A183" s="36"/>
      <c r="B183" s="37"/>
      <c r="C183" s="181" t="s">
        <v>262</v>
      </c>
      <c r="D183" s="181" t="s">
        <v>207</v>
      </c>
      <c r="E183" s="182" t="s">
        <v>377</v>
      </c>
      <c r="F183" s="183" t="s">
        <v>378</v>
      </c>
      <c r="G183" s="184" t="s">
        <v>361</v>
      </c>
      <c r="H183" s="185">
        <v>2.2000000000000002</v>
      </c>
      <c r="I183" s="186"/>
      <c r="J183" s="187">
        <f>ROUND(I183*H183,2)</f>
        <v>0</v>
      </c>
      <c r="K183" s="183" t="s">
        <v>211</v>
      </c>
      <c r="L183" s="41"/>
      <c r="M183" s="188" t="s">
        <v>19</v>
      </c>
      <c r="N183" s="189" t="s">
        <v>39</v>
      </c>
      <c r="O183" s="66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2" t="s">
        <v>206</v>
      </c>
      <c r="AT183" s="192" t="s">
        <v>207</v>
      </c>
      <c r="AU183" s="192" t="s">
        <v>75</v>
      </c>
      <c r="AY183" s="19" t="s">
        <v>204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9" t="s">
        <v>75</v>
      </c>
      <c r="BK183" s="193">
        <f>ROUND(I183*H183,2)</f>
        <v>0</v>
      </c>
      <c r="BL183" s="19" t="s">
        <v>206</v>
      </c>
      <c r="BM183" s="192" t="s">
        <v>1281</v>
      </c>
    </row>
    <row r="184" spans="1:65" s="2" customFormat="1" ht="11.25">
      <c r="A184" s="36"/>
      <c r="B184" s="37"/>
      <c r="C184" s="38"/>
      <c r="D184" s="194" t="s">
        <v>213</v>
      </c>
      <c r="E184" s="38"/>
      <c r="F184" s="195" t="s">
        <v>380</v>
      </c>
      <c r="G184" s="38"/>
      <c r="H184" s="38"/>
      <c r="I184" s="196"/>
      <c r="J184" s="38"/>
      <c r="K184" s="38"/>
      <c r="L184" s="41"/>
      <c r="M184" s="243"/>
      <c r="N184" s="244"/>
      <c r="O184" s="245"/>
      <c r="P184" s="245"/>
      <c r="Q184" s="245"/>
      <c r="R184" s="245"/>
      <c r="S184" s="245"/>
      <c r="T184" s="24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213</v>
      </c>
      <c r="AU184" s="19" t="s">
        <v>75</v>
      </c>
    </row>
    <row r="185" spans="1:65" s="2" customFormat="1" ht="6.95" customHeight="1">
      <c r="A185" s="36"/>
      <c r="B185" s="49"/>
      <c r="C185" s="50"/>
      <c r="D185" s="50"/>
      <c r="E185" s="50"/>
      <c r="F185" s="50"/>
      <c r="G185" s="50"/>
      <c r="H185" s="50"/>
      <c r="I185" s="50"/>
      <c r="J185" s="50"/>
      <c r="K185" s="50"/>
      <c r="L185" s="41"/>
      <c r="M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</row>
  </sheetData>
  <sheetProtection algorithmName="SHA-512" hashValue="qsT/J6ZO9uZuMGE/abCLyRF27Ocns2rMOgyGajxxanuA1uMFa4KjcsbVK6GzInw8Z5djROs25ixe4pyZz1SM6Q==" saltValue="XyRvfQPjE94Ba3/b4ycXJDWQvf48y1V6xWxXaLhOBhd3V0T9ly5NNeAZXqYWhS6lYK+1hPmpjHeW1A+79FzdUQ==" spinCount="100000" sheet="1" objects="1" scenarios="1" formatColumns="0" formatRows="0" autoFilter="0"/>
  <autoFilter ref="C92:K184" xr:uid="{00000000-0009-0000-0000-000012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8" r:id="rId1" xr:uid="{00000000-0004-0000-1200-000000000000}"/>
    <hyperlink ref="F102" r:id="rId2" xr:uid="{00000000-0004-0000-1200-000001000000}"/>
    <hyperlink ref="F106" r:id="rId3" xr:uid="{00000000-0004-0000-1200-000002000000}"/>
    <hyperlink ref="F111" r:id="rId4" xr:uid="{00000000-0004-0000-1200-000003000000}"/>
    <hyperlink ref="F115" r:id="rId5" xr:uid="{00000000-0004-0000-1200-000004000000}"/>
    <hyperlink ref="F120" r:id="rId6" xr:uid="{00000000-0004-0000-1200-000005000000}"/>
    <hyperlink ref="F124" r:id="rId7" xr:uid="{00000000-0004-0000-1200-000006000000}"/>
    <hyperlink ref="F126" r:id="rId8" xr:uid="{00000000-0004-0000-1200-000007000000}"/>
    <hyperlink ref="F128" r:id="rId9" xr:uid="{00000000-0004-0000-1200-000008000000}"/>
    <hyperlink ref="F132" r:id="rId10" xr:uid="{00000000-0004-0000-1200-000009000000}"/>
    <hyperlink ref="F134" r:id="rId11" xr:uid="{00000000-0004-0000-1200-00000A000000}"/>
    <hyperlink ref="F146" r:id="rId12" xr:uid="{00000000-0004-0000-1200-00000B000000}"/>
    <hyperlink ref="F148" r:id="rId13" xr:uid="{00000000-0004-0000-1200-00000C000000}"/>
    <hyperlink ref="F150" r:id="rId14" xr:uid="{00000000-0004-0000-1200-00000D000000}"/>
    <hyperlink ref="F164" r:id="rId15" xr:uid="{00000000-0004-0000-1200-00000E000000}"/>
    <hyperlink ref="F166" r:id="rId16" xr:uid="{00000000-0004-0000-1200-00000F000000}"/>
    <hyperlink ref="F168" r:id="rId17" xr:uid="{00000000-0004-0000-1200-000010000000}"/>
    <hyperlink ref="F170" r:id="rId18" xr:uid="{00000000-0004-0000-1200-000011000000}"/>
    <hyperlink ref="F173" r:id="rId19" xr:uid="{00000000-0004-0000-1200-000012000000}"/>
    <hyperlink ref="F179" r:id="rId20" xr:uid="{00000000-0004-0000-1200-000013000000}"/>
    <hyperlink ref="F181" r:id="rId21" xr:uid="{00000000-0004-0000-1200-000014000000}"/>
    <hyperlink ref="F184" r:id="rId22" xr:uid="{00000000-0004-0000-1200-00001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9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81</v>
      </c>
      <c r="AZ2" s="110" t="s">
        <v>152</v>
      </c>
      <c r="BA2" s="110" t="s">
        <v>153</v>
      </c>
      <c r="BB2" s="110" t="s">
        <v>19</v>
      </c>
      <c r="BC2" s="110" t="s">
        <v>154</v>
      </c>
      <c r="BD2" s="110" t="s">
        <v>80</v>
      </c>
    </row>
    <row r="3" spans="1:5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  <c r="AZ3" s="110" t="s">
        <v>155</v>
      </c>
      <c r="BA3" s="110" t="s">
        <v>156</v>
      </c>
      <c r="BB3" s="110" t="s">
        <v>19</v>
      </c>
      <c r="BC3" s="110" t="s">
        <v>157</v>
      </c>
      <c r="BD3" s="110" t="s">
        <v>80</v>
      </c>
    </row>
    <row r="4" spans="1:5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  <c r="AZ4" s="110" t="s">
        <v>159</v>
      </c>
      <c r="BA4" s="110" t="s">
        <v>160</v>
      </c>
      <c r="BB4" s="110" t="s">
        <v>19</v>
      </c>
      <c r="BC4" s="110" t="s">
        <v>161</v>
      </c>
      <c r="BD4" s="110" t="s">
        <v>80</v>
      </c>
    </row>
    <row r="5" spans="1:56" s="1" customFormat="1" ht="6.95" customHeight="1">
      <c r="B5" s="22"/>
      <c r="L5" s="22"/>
      <c r="AZ5" s="110" t="s">
        <v>162</v>
      </c>
      <c r="BA5" s="110" t="s">
        <v>163</v>
      </c>
      <c r="BB5" s="110" t="s">
        <v>19</v>
      </c>
      <c r="BC5" s="110" t="s">
        <v>164</v>
      </c>
      <c r="BD5" s="110" t="s">
        <v>80</v>
      </c>
    </row>
    <row r="6" spans="1:56" s="1" customFormat="1" ht="12" customHeight="1">
      <c r="B6" s="22"/>
      <c r="D6" s="115" t="s">
        <v>16</v>
      </c>
      <c r="L6" s="22"/>
      <c r="AZ6" s="110" t="s">
        <v>165</v>
      </c>
      <c r="BA6" s="110" t="s">
        <v>166</v>
      </c>
      <c r="BB6" s="110" t="s">
        <v>19</v>
      </c>
      <c r="BC6" s="110" t="s">
        <v>167</v>
      </c>
      <c r="BD6" s="110" t="s">
        <v>80</v>
      </c>
    </row>
    <row r="7" spans="1:5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  <c r="AZ7" s="110" t="s">
        <v>168</v>
      </c>
      <c r="BA7" s="110" t="s">
        <v>169</v>
      </c>
      <c r="BB7" s="110" t="s">
        <v>19</v>
      </c>
      <c r="BC7" s="110" t="s">
        <v>170</v>
      </c>
      <c r="BD7" s="110" t="s">
        <v>80</v>
      </c>
    </row>
    <row r="8" spans="1:56" s="1" customFormat="1" ht="12" customHeight="1">
      <c r="B8" s="22"/>
      <c r="D8" s="115" t="s">
        <v>171</v>
      </c>
      <c r="L8" s="22"/>
    </row>
    <row r="9" spans="1:56" s="2" customFormat="1" ht="16.5" customHeight="1">
      <c r="A9" s="36"/>
      <c r="B9" s="41"/>
      <c r="C9" s="36"/>
      <c r="D9" s="36"/>
      <c r="E9" s="407" t="s">
        <v>172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6.5" customHeight="1">
      <c r="A11" s="36"/>
      <c r="B11" s="41"/>
      <c r="C11" s="36"/>
      <c r="D11" s="36"/>
      <c r="E11" s="410" t="s">
        <v>174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5" t="s">
        <v>21</v>
      </c>
      <c r="E14" s="36"/>
      <c r="F14" s="105" t="s">
        <v>175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ROUND(J92,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ROUND((SUM(BE92:BE190)),  2)</f>
        <v>0</v>
      </c>
      <c r="G35" s="36"/>
      <c r="H35" s="36"/>
      <c r="I35" s="127">
        <v>0.21</v>
      </c>
      <c r="J35" s="126">
        <f>ROUND(((SUM(BE92:BE190))*I35),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ROUND((SUM(BF92:BF190)),  2)</f>
        <v>0</v>
      </c>
      <c r="G36" s="36"/>
      <c r="H36" s="36"/>
      <c r="I36" s="127">
        <v>0.15</v>
      </c>
      <c r="J36" s="126">
        <f>ROUND(((SUM(BF92:BF190))*I36),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ROUND((SUM(BG92:BG190)),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ROUND((SUM(BH92:BH190)),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ROUND((SUM(BI92:BI190)),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172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21.1 - URS - Oprava osvětlení zast. Zdětín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Zdětín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182</v>
      </c>
      <c r="E64" s="146"/>
      <c r="F64" s="146"/>
      <c r="G64" s="146"/>
      <c r="H64" s="146"/>
      <c r="I64" s="146"/>
      <c r="J64" s="147">
        <f>J93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183</v>
      </c>
      <c r="E65" s="151"/>
      <c r="F65" s="151"/>
      <c r="G65" s="151"/>
      <c r="H65" s="151"/>
      <c r="I65" s="151"/>
      <c r="J65" s="152">
        <f>J94</f>
        <v>0</v>
      </c>
      <c r="K65" s="99"/>
      <c r="L65" s="153"/>
    </row>
    <row r="66" spans="1:31" s="10" customFormat="1" ht="19.899999999999999" customHeight="1">
      <c r="B66" s="149"/>
      <c r="C66" s="99"/>
      <c r="D66" s="150" t="s">
        <v>184</v>
      </c>
      <c r="E66" s="151"/>
      <c r="F66" s="151"/>
      <c r="G66" s="151"/>
      <c r="H66" s="151"/>
      <c r="I66" s="151"/>
      <c r="J66" s="152">
        <f>J113</f>
        <v>0</v>
      </c>
      <c r="K66" s="99"/>
      <c r="L66" s="153"/>
    </row>
    <row r="67" spans="1:31" s="9" customFormat="1" ht="24.95" customHeight="1">
      <c r="B67" s="143"/>
      <c r="C67" s="144"/>
      <c r="D67" s="145" t="s">
        <v>185</v>
      </c>
      <c r="E67" s="146"/>
      <c r="F67" s="146"/>
      <c r="G67" s="146"/>
      <c r="H67" s="146"/>
      <c r="I67" s="146"/>
      <c r="J67" s="147">
        <f>J114</f>
        <v>0</v>
      </c>
      <c r="K67" s="144"/>
      <c r="L67" s="148"/>
    </row>
    <row r="68" spans="1:31" s="10" customFormat="1" ht="19.899999999999999" customHeight="1">
      <c r="B68" s="149"/>
      <c r="C68" s="99"/>
      <c r="D68" s="150" t="s">
        <v>186</v>
      </c>
      <c r="E68" s="151"/>
      <c r="F68" s="151"/>
      <c r="G68" s="151"/>
      <c r="H68" s="151"/>
      <c r="I68" s="151"/>
      <c r="J68" s="152">
        <f>J115</f>
        <v>0</v>
      </c>
      <c r="K68" s="99"/>
      <c r="L68" s="153"/>
    </row>
    <row r="69" spans="1:31" s="10" customFormat="1" ht="19.899999999999999" customHeight="1">
      <c r="B69" s="149"/>
      <c r="C69" s="99"/>
      <c r="D69" s="150" t="s">
        <v>187</v>
      </c>
      <c r="E69" s="151"/>
      <c r="F69" s="151"/>
      <c r="G69" s="151"/>
      <c r="H69" s="151"/>
      <c r="I69" s="151"/>
      <c r="J69" s="152">
        <f>J119</f>
        <v>0</v>
      </c>
      <c r="K69" s="99"/>
      <c r="L69" s="153"/>
    </row>
    <row r="70" spans="1:31" s="9" customFormat="1" ht="24.95" customHeight="1">
      <c r="B70" s="143"/>
      <c r="C70" s="144"/>
      <c r="D70" s="145" t="s">
        <v>188</v>
      </c>
      <c r="E70" s="146"/>
      <c r="F70" s="146"/>
      <c r="G70" s="146"/>
      <c r="H70" s="146"/>
      <c r="I70" s="146"/>
      <c r="J70" s="147">
        <f>J178</f>
        <v>0</v>
      </c>
      <c r="K70" s="144"/>
      <c r="L70" s="148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189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414" t="str">
        <f>E7</f>
        <v>Oprava osvětlení zast. na trati Litovel předměstí - Kostelec na Hané</v>
      </c>
      <c r="F80" s="415"/>
      <c r="G80" s="415"/>
      <c r="H80" s="415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171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414" t="s">
        <v>172</v>
      </c>
      <c r="F82" s="416"/>
      <c r="G82" s="416"/>
      <c r="H82" s="416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173</v>
      </c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70" t="str">
        <f>E11</f>
        <v>21.1 - URS - Oprava osvětlení zast. Zdětín</v>
      </c>
      <c r="F84" s="416"/>
      <c r="G84" s="416"/>
      <c r="H84" s="416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F14</f>
        <v>Zdětín</v>
      </c>
      <c r="G86" s="38"/>
      <c r="H86" s="38"/>
      <c r="I86" s="31" t="s">
        <v>23</v>
      </c>
      <c r="J86" s="61">
        <f>IF(J14="","",J14)</f>
        <v>0</v>
      </c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24</v>
      </c>
      <c r="D88" s="38"/>
      <c r="E88" s="38"/>
      <c r="F88" s="29" t="str">
        <f>E17</f>
        <v>Správa železnic</v>
      </c>
      <c r="G88" s="38"/>
      <c r="H88" s="38"/>
      <c r="I88" s="31" t="s">
        <v>29</v>
      </c>
      <c r="J88" s="34" t="str">
        <f>E23</f>
        <v xml:space="preserve"> </v>
      </c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27</v>
      </c>
      <c r="D89" s="38"/>
      <c r="E89" s="38"/>
      <c r="F89" s="29" t="str">
        <f>IF(E20="","",E20)</f>
        <v>Vyplň údaj</v>
      </c>
      <c r="G89" s="38"/>
      <c r="H89" s="38"/>
      <c r="I89" s="31" t="s">
        <v>31</v>
      </c>
      <c r="J89" s="34" t="str">
        <f>E26</f>
        <v>Tomáš Voldán</v>
      </c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4"/>
      <c r="B91" s="155"/>
      <c r="C91" s="156" t="s">
        <v>190</v>
      </c>
      <c r="D91" s="157" t="s">
        <v>53</v>
      </c>
      <c r="E91" s="157" t="s">
        <v>49</v>
      </c>
      <c r="F91" s="157" t="s">
        <v>50</v>
      </c>
      <c r="G91" s="157" t="s">
        <v>191</v>
      </c>
      <c r="H91" s="157" t="s">
        <v>192</v>
      </c>
      <c r="I91" s="157" t="s">
        <v>193</v>
      </c>
      <c r="J91" s="157" t="s">
        <v>180</v>
      </c>
      <c r="K91" s="158" t="s">
        <v>194</v>
      </c>
      <c r="L91" s="159"/>
      <c r="M91" s="70" t="s">
        <v>19</v>
      </c>
      <c r="N91" s="71" t="s">
        <v>38</v>
      </c>
      <c r="O91" s="71" t="s">
        <v>195</v>
      </c>
      <c r="P91" s="71" t="s">
        <v>196</v>
      </c>
      <c r="Q91" s="71" t="s">
        <v>197</v>
      </c>
      <c r="R91" s="71" t="s">
        <v>198</v>
      </c>
      <c r="S91" s="71" t="s">
        <v>199</v>
      </c>
      <c r="T91" s="72" t="s">
        <v>200</v>
      </c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</row>
    <row r="92" spans="1:65" s="2" customFormat="1" ht="22.9" customHeight="1">
      <c r="A92" s="36"/>
      <c r="B92" s="37"/>
      <c r="C92" s="77" t="s">
        <v>201</v>
      </c>
      <c r="D92" s="38"/>
      <c r="E92" s="38"/>
      <c r="F92" s="38"/>
      <c r="G92" s="38"/>
      <c r="H92" s="38"/>
      <c r="I92" s="38"/>
      <c r="J92" s="160">
        <f>BK92</f>
        <v>0</v>
      </c>
      <c r="K92" s="38"/>
      <c r="L92" s="41"/>
      <c r="M92" s="73"/>
      <c r="N92" s="161"/>
      <c r="O92" s="74"/>
      <c r="P92" s="162">
        <f>P93+P114+P178</f>
        <v>0</v>
      </c>
      <c r="Q92" s="74"/>
      <c r="R92" s="162">
        <f>R93+R114+R178</f>
        <v>15.131385199999997</v>
      </c>
      <c r="S92" s="74"/>
      <c r="T92" s="163">
        <f>T93+T114+T178</f>
        <v>1.0649999999999999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67</v>
      </c>
      <c r="AU92" s="19" t="s">
        <v>181</v>
      </c>
      <c r="BK92" s="164">
        <f>BK93+BK114+BK178</f>
        <v>0</v>
      </c>
    </row>
    <row r="93" spans="1:65" s="12" customFormat="1" ht="25.9" customHeight="1">
      <c r="B93" s="165"/>
      <c r="C93" s="166"/>
      <c r="D93" s="167" t="s">
        <v>67</v>
      </c>
      <c r="E93" s="168" t="s">
        <v>202</v>
      </c>
      <c r="F93" s="168" t="s">
        <v>203</v>
      </c>
      <c r="G93" s="166"/>
      <c r="H93" s="166"/>
      <c r="I93" s="169"/>
      <c r="J93" s="170">
        <f>BK93</f>
        <v>0</v>
      </c>
      <c r="K93" s="166"/>
      <c r="L93" s="171"/>
      <c r="M93" s="172"/>
      <c r="N93" s="173"/>
      <c r="O93" s="173"/>
      <c r="P93" s="174">
        <f>P94+P113</f>
        <v>0</v>
      </c>
      <c r="Q93" s="173"/>
      <c r="R93" s="174">
        <f>R94+R113</f>
        <v>14.620915199999997</v>
      </c>
      <c r="S93" s="173"/>
      <c r="T93" s="175">
        <f>T94+T113</f>
        <v>0</v>
      </c>
      <c r="AR93" s="176" t="s">
        <v>75</v>
      </c>
      <c r="AT93" s="177" t="s">
        <v>67</v>
      </c>
      <c r="AU93" s="177" t="s">
        <v>68</v>
      </c>
      <c r="AY93" s="176" t="s">
        <v>204</v>
      </c>
      <c r="BK93" s="178">
        <f>BK94+BK113</f>
        <v>0</v>
      </c>
    </row>
    <row r="94" spans="1:65" s="12" customFormat="1" ht="22.9" customHeight="1">
      <c r="B94" s="165"/>
      <c r="C94" s="166"/>
      <c r="D94" s="167" t="s">
        <v>67</v>
      </c>
      <c r="E94" s="179" t="s">
        <v>80</v>
      </c>
      <c r="F94" s="179" t="s">
        <v>205</v>
      </c>
      <c r="G94" s="166"/>
      <c r="H94" s="166"/>
      <c r="I94" s="169"/>
      <c r="J94" s="180">
        <f>BK94</f>
        <v>0</v>
      </c>
      <c r="K94" s="166"/>
      <c r="L94" s="171"/>
      <c r="M94" s="172"/>
      <c r="N94" s="173"/>
      <c r="O94" s="173"/>
      <c r="P94" s="174">
        <f>SUM(P95:P112)</f>
        <v>0</v>
      </c>
      <c r="Q94" s="173"/>
      <c r="R94" s="174">
        <f>SUM(R95:R112)</f>
        <v>14.620915199999997</v>
      </c>
      <c r="S94" s="173"/>
      <c r="T94" s="175">
        <f>SUM(T95:T112)</f>
        <v>0</v>
      </c>
      <c r="AR94" s="176" t="s">
        <v>75</v>
      </c>
      <c r="AT94" s="177" t="s">
        <v>67</v>
      </c>
      <c r="AU94" s="177" t="s">
        <v>75</v>
      </c>
      <c r="AY94" s="176" t="s">
        <v>204</v>
      </c>
      <c r="BK94" s="178">
        <f>SUM(BK95:BK112)</f>
        <v>0</v>
      </c>
    </row>
    <row r="95" spans="1:65" s="2" customFormat="1" ht="21.75" customHeight="1">
      <c r="A95" s="36"/>
      <c r="B95" s="37"/>
      <c r="C95" s="181" t="s">
        <v>206</v>
      </c>
      <c r="D95" s="181" t="s">
        <v>207</v>
      </c>
      <c r="E95" s="182" t="s">
        <v>208</v>
      </c>
      <c r="F95" s="183" t="s">
        <v>209</v>
      </c>
      <c r="G95" s="184" t="s">
        <v>210</v>
      </c>
      <c r="H95" s="185">
        <v>0.32</v>
      </c>
      <c r="I95" s="186"/>
      <c r="J95" s="187">
        <f>ROUND(I95*H95,2)</f>
        <v>0</v>
      </c>
      <c r="K95" s="183" t="s">
        <v>211</v>
      </c>
      <c r="L95" s="41"/>
      <c r="M95" s="188" t="s">
        <v>19</v>
      </c>
      <c r="N95" s="189" t="s">
        <v>39</v>
      </c>
      <c r="O95" s="66"/>
      <c r="P95" s="190">
        <f>O95*H95</f>
        <v>0</v>
      </c>
      <c r="Q95" s="190">
        <v>2.16</v>
      </c>
      <c r="R95" s="190">
        <f>Q95*H95</f>
        <v>0.69120000000000004</v>
      </c>
      <c r="S95" s="190">
        <v>0</v>
      </c>
      <c r="T95" s="191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2" t="s">
        <v>206</v>
      </c>
      <c r="AT95" s="192" t="s">
        <v>207</v>
      </c>
      <c r="AU95" s="192" t="s">
        <v>80</v>
      </c>
      <c r="AY95" s="19" t="s">
        <v>204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19" t="s">
        <v>75</v>
      </c>
      <c r="BK95" s="193">
        <f>ROUND(I95*H95,2)</f>
        <v>0</v>
      </c>
      <c r="BL95" s="19" t="s">
        <v>206</v>
      </c>
      <c r="BM95" s="192" t="s">
        <v>212</v>
      </c>
    </row>
    <row r="96" spans="1:65" s="2" customFormat="1" ht="11.25">
      <c r="A96" s="36"/>
      <c r="B96" s="37"/>
      <c r="C96" s="38"/>
      <c r="D96" s="194" t="s">
        <v>213</v>
      </c>
      <c r="E96" s="38"/>
      <c r="F96" s="195" t="s">
        <v>214</v>
      </c>
      <c r="G96" s="38"/>
      <c r="H96" s="38"/>
      <c r="I96" s="196"/>
      <c r="J96" s="38"/>
      <c r="K96" s="38"/>
      <c r="L96" s="41"/>
      <c r="M96" s="197"/>
      <c r="N96" s="198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213</v>
      </c>
      <c r="AU96" s="19" t="s">
        <v>80</v>
      </c>
    </row>
    <row r="97" spans="1:65" s="13" customFormat="1" ht="11.25">
      <c r="B97" s="199"/>
      <c r="C97" s="200"/>
      <c r="D97" s="201" t="s">
        <v>215</v>
      </c>
      <c r="E97" s="202" t="s">
        <v>19</v>
      </c>
      <c r="F97" s="203" t="s">
        <v>216</v>
      </c>
      <c r="G97" s="200"/>
      <c r="H97" s="204">
        <v>0.32</v>
      </c>
      <c r="I97" s="205"/>
      <c r="J97" s="200"/>
      <c r="K97" s="200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215</v>
      </c>
      <c r="AU97" s="210" t="s">
        <v>80</v>
      </c>
      <c r="AV97" s="13" t="s">
        <v>80</v>
      </c>
      <c r="AW97" s="13" t="s">
        <v>30</v>
      </c>
      <c r="AX97" s="13" t="s">
        <v>68</v>
      </c>
      <c r="AY97" s="210" t="s">
        <v>204</v>
      </c>
    </row>
    <row r="98" spans="1:65" s="14" customFormat="1" ht="11.25">
      <c r="B98" s="211"/>
      <c r="C98" s="212"/>
      <c r="D98" s="201" t="s">
        <v>215</v>
      </c>
      <c r="E98" s="213" t="s">
        <v>19</v>
      </c>
      <c r="F98" s="214" t="s">
        <v>217</v>
      </c>
      <c r="G98" s="212"/>
      <c r="H98" s="215">
        <v>0.32</v>
      </c>
      <c r="I98" s="216"/>
      <c r="J98" s="212"/>
      <c r="K98" s="212"/>
      <c r="L98" s="217"/>
      <c r="M98" s="218"/>
      <c r="N98" s="219"/>
      <c r="O98" s="219"/>
      <c r="P98" s="219"/>
      <c r="Q98" s="219"/>
      <c r="R98" s="219"/>
      <c r="S98" s="219"/>
      <c r="T98" s="220"/>
      <c r="AT98" s="221" t="s">
        <v>215</v>
      </c>
      <c r="AU98" s="221" t="s">
        <v>80</v>
      </c>
      <c r="AV98" s="14" t="s">
        <v>206</v>
      </c>
      <c r="AW98" s="14" t="s">
        <v>30</v>
      </c>
      <c r="AX98" s="14" t="s">
        <v>75</v>
      </c>
      <c r="AY98" s="221" t="s">
        <v>204</v>
      </c>
    </row>
    <row r="99" spans="1:65" s="2" customFormat="1" ht="21.75" customHeight="1">
      <c r="A99" s="36"/>
      <c r="B99" s="37"/>
      <c r="C99" s="181" t="s">
        <v>218</v>
      </c>
      <c r="D99" s="181" t="s">
        <v>207</v>
      </c>
      <c r="E99" s="182" t="s">
        <v>219</v>
      </c>
      <c r="F99" s="183" t="s">
        <v>220</v>
      </c>
      <c r="G99" s="184" t="s">
        <v>210</v>
      </c>
      <c r="H99" s="185">
        <v>0.32</v>
      </c>
      <c r="I99" s="186"/>
      <c r="J99" s="187">
        <f>ROUND(I99*H99,2)</f>
        <v>0</v>
      </c>
      <c r="K99" s="183" t="s">
        <v>211</v>
      </c>
      <c r="L99" s="41"/>
      <c r="M99" s="188" t="s">
        <v>19</v>
      </c>
      <c r="N99" s="189" t="s">
        <v>39</v>
      </c>
      <c r="O99" s="66"/>
      <c r="P99" s="190">
        <f>O99*H99</f>
        <v>0</v>
      </c>
      <c r="Q99" s="190">
        <v>1.98</v>
      </c>
      <c r="R99" s="190">
        <f>Q99*H99</f>
        <v>0.63360000000000005</v>
      </c>
      <c r="S99" s="190">
        <v>0</v>
      </c>
      <c r="T99" s="191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2" t="s">
        <v>206</v>
      </c>
      <c r="AT99" s="192" t="s">
        <v>207</v>
      </c>
      <c r="AU99" s="192" t="s">
        <v>80</v>
      </c>
      <c r="AY99" s="19" t="s">
        <v>204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9" t="s">
        <v>75</v>
      </c>
      <c r="BK99" s="193">
        <f>ROUND(I99*H99,2)</f>
        <v>0</v>
      </c>
      <c r="BL99" s="19" t="s">
        <v>206</v>
      </c>
      <c r="BM99" s="192" t="s">
        <v>221</v>
      </c>
    </row>
    <row r="100" spans="1:65" s="2" customFormat="1" ht="11.25">
      <c r="A100" s="36"/>
      <c r="B100" s="37"/>
      <c r="C100" s="38"/>
      <c r="D100" s="194" t="s">
        <v>213</v>
      </c>
      <c r="E100" s="38"/>
      <c r="F100" s="195" t="s">
        <v>222</v>
      </c>
      <c r="G100" s="38"/>
      <c r="H100" s="38"/>
      <c r="I100" s="196"/>
      <c r="J100" s="38"/>
      <c r="K100" s="38"/>
      <c r="L100" s="41"/>
      <c r="M100" s="197"/>
      <c r="N100" s="198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213</v>
      </c>
      <c r="AU100" s="19" t="s">
        <v>80</v>
      </c>
    </row>
    <row r="101" spans="1:65" s="13" customFormat="1" ht="11.25">
      <c r="B101" s="199"/>
      <c r="C101" s="200"/>
      <c r="D101" s="201" t="s">
        <v>215</v>
      </c>
      <c r="E101" s="202" t="s">
        <v>19</v>
      </c>
      <c r="F101" s="203" t="s">
        <v>216</v>
      </c>
      <c r="G101" s="200"/>
      <c r="H101" s="204">
        <v>0.32</v>
      </c>
      <c r="I101" s="205"/>
      <c r="J101" s="200"/>
      <c r="K101" s="200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215</v>
      </c>
      <c r="AU101" s="210" t="s">
        <v>80</v>
      </c>
      <c r="AV101" s="13" t="s">
        <v>80</v>
      </c>
      <c r="AW101" s="13" t="s">
        <v>30</v>
      </c>
      <c r="AX101" s="13" t="s">
        <v>68</v>
      </c>
      <c r="AY101" s="210" t="s">
        <v>204</v>
      </c>
    </row>
    <row r="102" spans="1:65" s="14" customFormat="1" ht="11.25">
      <c r="B102" s="211"/>
      <c r="C102" s="212"/>
      <c r="D102" s="201" t="s">
        <v>215</v>
      </c>
      <c r="E102" s="213" t="s">
        <v>19</v>
      </c>
      <c r="F102" s="214" t="s">
        <v>217</v>
      </c>
      <c r="G102" s="212"/>
      <c r="H102" s="215">
        <v>0.32</v>
      </c>
      <c r="I102" s="216"/>
      <c r="J102" s="212"/>
      <c r="K102" s="212"/>
      <c r="L102" s="217"/>
      <c r="M102" s="218"/>
      <c r="N102" s="219"/>
      <c r="O102" s="219"/>
      <c r="P102" s="219"/>
      <c r="Q102" s="219"/>
      <c r="R102" s="219"/>
      <c r="S102" s="219"/>
      <c r="T102" s="220"/>
      <c r="AT102" s="221" t="s">
        <v>215</v>
      </c>
      <c r="AU102" s="221" t="s">
        <v>80</v>
      </c>
      <c r="AV102" s="14" t="s">
        <v>206</v>
      </c>
      <c r="AW102" s="14" t="s">
        <v>30</v>
      </c>
      <c r="AX102" s="14" t="s">
        <v>75</v>
      </c>
      <c r="AY102" s="221" t="s">
        <v>204</v>
      </c>
    </row>
    <row r="103" spans="1:65" s="2" customFormat="1" ht="21.75" customHeight="1">
      <c r="A103" s="36"/>
      <c r="B103" s="37"/>
      <c r="C103" s="181" t="s">
        <v>223</v>
      </c>
      <c r="D103" s="181" t="s">
        <v>207</v>
      </c>
      <c r="E103" s="182" t="s">
        <v>224</v>
      </c>
      <c r="F103" s="183" t="s">
        <v>225</v>
      </c>
      <c r="G103" s="184" t="s">
        <v>210</v>
      </c>
      <c r="H103" s="185">
        <v>5.76</v>
      </c>
      <c r="I103" s="186"/>
      <c r="J103" s="187">
        <f>ROUND(I103*H103,2)</f>
        <v>0</v>
      </c>
      <c r="K103" s="183" t="s">
        <v>211</v>
      </c>
      <c r="L103" s="41"/>
      <c r="M103" s="188" t="s">
        <v>19</v>
      </c>
      <c r="N103" s="189" t="s">
        <v>39</v>
      </c>
      <c r="O103" s="66"/>
      <c r="P103" s="190">
        <f>O103*H103</f>
        <v>0</v>
      </c>
      <c r="Q103" s="190">
        <v>2.3010199999999998</v>
      </c>
      <c r="R103" s="190">
        <f>Q103*H103</f>
        <v>13.253875199999998</v>
      </c>
      <c r="S103" s="190">
        <v>0</v>
      </c>
      <c r="T103" s="191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2" t="s">
        <v>206</v>
      </c>
      <c r="AT103" s="192" t="s">
        <v>207</v>
      </c>
      <c r="AU103" s="192" t="s">
        <v>80</v>
      </c>
      <c r="AY103" s="19" t="s">
        <v>204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9" t="s">
        <v>75</v>
      </c>
      <c r="BK103" s="193">
        <f>ROUND(I103*H103,2)</f>
        <v>0</v>
      </c>
      <c r="BL103" s="19" t="s">
        <v>206</v>
      </c>
      <c r="BM103" s="192" t="s">
        <v>226</v>
      </c>
    </row>
    <row r="104" spans="1:65" s="2" customFormat="1" ht="11.25">
      <c r="A104" s="36"/>
      <c r="B104" s="37"/>
      <c r="C104" s="38"/>
      <c r="D104" s="194" t="s">
        <v>213</v>
      </c>
      <c r="E104" s="38"/>
      <c r="F104" s="195" t="s">
        <v>227</v>
      </c>
      <c r="G104" s="38"/>
      <c r="H104" s="38"/>
      <c r="I104" s="196"/>
      <c r="J104" s="38"/>
      <c r="K104" s="38"/>
      <c r="L104" s="41"/>
      <c r="M104" s="197"/>
      <c r="N104" s="198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213</v>
      </c>
      <c r="AU104" s="19" t="s">
        <v>80</v>
      </c>
    </row>
    <row r="105" spans="1:65" s="13" customFormat="1" ht="11.25">
      <c r="B105" s="199"/>
      <c r="C105" s="200"/>
      <c r="D105" s="201" t="s">
        <v>215</v>
      </c>
      <c r="E105" s="202" t="s">
        <v>19</v>
      </c>
      <c r="F105" s="203" t="s">
        <v>228</v>
      </c>
      <c r="G105" s="200"/>
      <c r="H105" s="204">
        <v>5.76</v>
      </c>
      <c r="I105" s="205"/>
      <c r="J105" s="200"/>
      <c r="K105" s="200"/>
      <c r="L105" s="206"/>
      <c r="M105" s="207"/>
      <c r="N105" s="208"/>
      <c r="O105" s="208"/>
      <c r="P105" s="208"/>
      <c r="Q105" s="208"/>
      <c r="R105" s="208"/>
      <c r="S105" s="208"/>
      <c r="T105" s="209"/>
      <c r="AT105" s="210" t="s">
        <v>215</v>
      </c>
      <c r="AU105" s="210" t="s">
        <v>80</v>
      </c>
      <c r="AV105" s="13" t="s">
        <v>80</v>
      </c>
      <c r="AW105" s="13" t="s">
        <v>30</v>
      </c>
      <c r="AX105" s="13" t="s">
        <v>68</v>
      </c>
      <c r="AY105" s="210" t="s">
        <v>204</v>
      </c>
    </row>
    <row r="106" spans="1:65" s="14" customFormat="1" ht="11.25">
      <c r="B106" s="211"/>
      <c r="C106" s="212"/>
      <c r="D106" s="201" t="s">
        <v>215</v>
      </c>
      <c r="E106" s="213" t="s">
        <v>19</v>
      </c>
      <c r="F106" s="214" t="s">
        <v>217</v>
      </c>
      <c r="G106" s="212"/>
      <c r="H106" s="215">
        <v>5.76</v>
      </c>
      <c r="I106" s="216"/>
      <c r="J106" s="212"/>
      <c r="K106" s="212"/>
      <c r="L106" s="217"/>
      <c r="M106" s="218"/>
      <c r="N106" s="219"/>
      <c r="O106" s="219"/>
      <c r="P106" s="219"/>
      <c r="Q106" s="219"/>
      <c r="R106" s="219"/>
      <c r="S106" s="219"/>
      <c r="T106" s="220"/>
      <c r="AT106" s="221" t="s">
        <v>215</v>
      </c>
      <c r="AU106" s="221" t="s">
        <v>80</v>
      </c>
      <c r="AV106" s="14" t="s">
        <v>206</v>
      </c>
      <c r="AW106" s="14" t="s">
        <v>30</v>
      </c>
      <c r="AX106" s="14" t="s">
        <v>75</v>
      </c>
      <c r="AY106" s="221" t="s">
        <v>204</v>
      </c>
    </row>
    <row r="107" spans="1:65" s="2" customFormat="1" ht="16.5" customHeight="1">
      <c r="A107" s="36"/>
      <c r="B107" s="37"/>
      <c r="C107" s="181" t="s">
        <v>229</v>
      </c>
      <c r="D107" s="181" t="s">
        <v>207</v>
      </c>
      <c r="E107" s="182" t="s">
        <v>230</v>
      </c>
      <c r="F107" s="183" t="s">
        <v>231</v>
      </c>
      <c r="G107" s="184" t="s">
        <v>232</v>
      </c>
      <c r="H107" s="185">
        <v>16</v>
      </c>
      <c r="I107" s="186"/>
      <c r="J107" s="187">
        <f>ROUND(I107*H107,2)</f>
        <v>0</v>
      </c>
      <c r="K107" s="183" t="s">
        <v>211</v>
      </c>
      <c r="L107" s="41"/>
      <c r="M107" s="188" t="s">
        <v>19</v>
      </c>
      <c r="N107" s="189" t="s">
        <v>39</v>
      </c>
      <c r="O107" s="66"/>
      <c r="P107" s="190">
        <f>O107*H107</f>
        <v>0</v>
      </c>
      <c r="Q107" s="190">
        <v>2.64E-3</v>
      </c>
      <c r="R107" s="190">
        <f>Q107*H107</f>
        <v>4.224E-2</v>
      </c>
      <c r="S107" s="190">
        <v>0</v>
      </c>
      <c r="T107" s="191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2" t="s">
        <v>206</v>
      </c>
      <c r="AT107" s="192" t="s">
        <v>207</v>
      </c>
      <c r="AU107" s="192" t="s">
        <v>80</v>
      </c>
      <c r="AY107" s="19" t="s">
        <v>204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9" t="s">
        <v>75</v>
      </c>
      <c r="BK107" s="193">
        <f>ROUND(I107*H107,2)</f>
        <v>0</v>
      </c>
      <c r="BL107" s="19" t="s">
        <v>206</v>
      </c>
      <c r="BM107" s="192" t="s">
        <v>233</v>
      </c>
    </row>
    <row r="108" spans="1:65" s="2" customFormat="1" ht="11.25">
      <c r="A108" s="36"/>
      <c r="B108" s="37"/>
      <c r="C108" s="38"/>
      <c r="D108" s="194" t="s">
        <v>213</v>
      </c>
      <c r="E108" s="38"/>
      <c r="F108" s="195" t="s">
        <v>234</v>
      </c>
      <c r="G108" s="38"/>
      <c r="H108" s="38"/>
      <c r="I108" s="196"/>
      <c r="J108" s="38"/>
      <c r="K108" s="38"/>
      <c r="L108" s="41"/>
      <c r="M108" s="197"/>
      <c r="N108" s="198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213</v>
      </c>
      <c r="AU108" s="19" t="s">
        <v>80</v>
      </c>
    </row>
    <row r="109" spans="1:65" s="13" customFormat="1" ht="11.25">
      <c r="B109" s="199"/>
      <c r="C109" s="200"/>
      <c r="D109" s="201" t="s">
        <v>215</v>
      </c>
      <c r="E109" s="202" t="s">
        <v>19</v>
      </c>
      <c r="F109" s="203" t="s">
        <v>235</v>
      </c>
      <c r="G109" s="200"/>
      <c r="H109" s="204">
        <v>16</v>
      </c>
      <c r="I109" s="205"/>
      <c r="J109" s="200"/>
      <c r="K109" s="200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215</v>
      </c>
      <c r="AU109" s="210" t="s">
        <v>80</v>
      </c>
      <c r="AV109" s="13" t="s">
        <v>80</v>
      </c>
      <c r="AW109" s="13" t="s">
        <v>30</v>
      </c>
      <c r="AX109" s="13" t="s">
        <v>68</v>
      </c>
      <c r="AY109" s="210" t="s">
        <v>204</v>
      </c>
    </row>
    <row r="110" spans="1:65" s="14" customFormat="1" ht="11.25">
      <c r="B110" s="211"/>
      <c r="C110" s="212"/>
      <c r="D110" s="201" t="s">
        <v>215</v>
      </c>
      <c r="E110" s="213" t="s">
        <v>19</v>
      </c>
      <c r="F110" s="214" t="s">
        <v>217</v>
      </c>
      <c r="G110" s="212"/>
      <c r="H110" s="215">
        <v>16</v>
      </c>
      <c r="I110" s="216"/>
      <c r="J110" s="212"/>
      <c r="K110" s="212"/>
      <c r="L110" s="217"/>
      <c r="M110" s="218"/>
      <c r="N110" s="219"/>
      <c r="O110" s="219"/>
      <c r="P110" s="219"/>
      <c r="Q110" s="219"/>
      <c r="R110" s="219"/>
      <c r="S110" s="219"/>
      <c r="T110" s="220"/>
      <c r="AT110" s="221" t="s">
        <v>215</v>
      </c>
      <c r="AU110" s="221" t="s">
        <v>80</v>
      </c>
      <c r="AV110" s="14" t="s">
        <v>206</v>
      </c>
      <c r="AW110" s="14" t="s">
        <v>30</v>
      </c>
      <c r="AX110" s="14" t="s">
        <v>75</v>
      </c>
      <c r="AY110" s="221" t="s">
        <v>204</v>
      </c>
    </row>
    <row r="111" spans="1:65" s="2" customFormat="1" ht="16.5" customHeight="1">
      <c r="A111" s="36"/>
      <c r="B111" s="37"/>
      <c r="C111" s="181" t="s">
        <v>236</v>
      </c>
      <c r="D111" s="181" t="s">
        <v>207</v>
      </c>
      <c r="E111" s="182" t="s">
        <v>237</v>
      </c>
      <c r="F111" s="183" t="s">
        <v>238</v>
      </c>
      <c r="G111" s="184" t="s">
        <v>232</v>
      </c>
      <c r="H111" s="185">
        <v>16</v>
      </c>
      <c r="I111" s="186"/>
      <c r="J111" s="187">
        <f>ROUND(I111*H111,2)</f>
        <v>0</v>
      </c>
      <c r="K111" s="183" t="s">
        <v>211</v>
      </c>
      <c r="L111" s="41"/>
      <c r="M111" s="188" t="s">
        <v>19</v>
      </c>
      <c r="N111" s="189" t="s">
        <v>39</v>
      </c>
      <c r="O111" s="66"/>
      <c r="P111" s="190">
        <f>O111*H111</f>
        <v>0</v>
      </c>
      <c r="Q111" s="190">
        <v>0</v>
      </c>
      <c r="R111" s="190">
        <f>Q111*H111</f>
        <v>0</v>
      </c>
      <c r="S111" s="190">
        <v>0</v>
      </c>
      <c r="T111" s="191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2" t="s">
        <v>206</v>
      </c>
      <c r="AT111" s="192" t="s">
        <v>207</v>
      </c>
      <c r="AU111" s="192" t="s">
        <v>80</v>
      </c>
      <c r="AY111" s="19" t="s">
        <v>204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19" t="s">
        <v>75</v>
      </c>
      <c r="BK111" s="193">
        <f>ROUND(I111*H111,2)</f>
        <v>0</v>
      </c>
      <c r="BL111" s="19" t="s">
        <v>206</v>
      </c>
      <c r="BM111" s="192" t="s">
        <v>239</v>
      </c>
    </row>
    <row r="112" spans="1:65" s="2" customFormat="1" ht="11.25">
      <c r="A112" s="36"/>
      <c r="B112" s="37"/>
      <c r="C112" s="38"/>
      <c r="D112" s="194" t="s">
        <v>213</v>
      </c>
      <c r="E112" s="38"/>
      <c r="F112" s="195" t="s">
        <v>240</v>
      </c>
      <c r="G112" s="38"/>
      <c r="H112" s="38"/>
      <c r="I112" s="196"/>
      <c r="J112" s="38"/>
      <c r="K112" s="38"/>
      <c r="L112" s="41"/>
      <c r="M112" s="197"/>
      <c r="N112" s="198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213</v>
      </c>
      <c r="AU112" s="19" t="s">
        <v>80</v>
      </c>
    </row>
    <row r="113" spans="1:65" s="12" customFormat="1" ht="22.9" customHeight="1">
      <c r="B113" s="165"/>
      <c r="C113" s="166"/>
      <c r="D113" s="167" t="s">
        <v>67</v>
      </c>
      <c r="E113" s="179" t="s">
        <v>241</v>
      </c>
      <c r="F113" s="179" t="s">
        <v>242</v>
      </c>
      <c r="G113" s="166"/>
      <c r="H113" s="166"/>
      <c r="I113" s="169"/>
      <c r="J113" s="180">
        <f>BK113</f>
        <v>0</v>
      </c>
      <c r="K113" s="166"/>
      <c r="L113" s="171"/>
      <c r="M113" s="172"/>
      <c r="N113" s="173"/>
      <c r="O113" s="173"/>
      <c r="P113" s="174">
        <v>0</v>
      </c>
      <c r="Q113" s="173"/>
      <c r="R113" s="174">
        <v>0</v>
      </c>
      <c r="S113" s="173"/>
      <c r="T113" s="175">
        <v>0</v>
      </c>
      <c r="AR113" s="176" t="s">
        <v>75</v>
      </c>
      <c r="AT113" s="177" t="s">
        <v>67</v>
      </c>
      <c r="AU113" s="177" t="s">
        <v>75</v>
      </c>
      <c r="AY113" s="176" t="s">
        <v>204</v>
      </c>
      <c r="BK113" s="178">
        <v>0</v>
      </c>
    </row>
    <row r="114" spans="1:65" s="12" customFormat="1" ht="25.9" customHeight="1">
      <c r="B114" s="165"/>
      <c r="C114" s="166"/>
      <c r="D114" s="167" t="s">
        <v>67</v>
      </c>
      <c r="E114" s="168" t="s">
        <v>243</v>
      </c>
      <c r="F114" s="168" t="s">
        <v>244</v>
      </c>
      <c r="G114" s="166"/>
      <c r="H114" s="166"/>
      <c r="I114" s="169"/>
      <c r="J114" s="170">
        <f>BK114</f>
        <v>0</v>
      </c>
      <c r="K114" s="166"/>
      <c r="L114" s="171"/>
      <c r="M114" s="172"/>
      <c r="N114" s="173"/>
      <c r="O114" s="173"/>
      <c r="P114" s="174">
        <f>P115+P119</f>
        <v>0</v>
      </c>
      <c r="Q114" s="173"/>
      <c r="R114" s="174">
        <f>R115+R119</f>
        <v>0.51046999999999998</v>
      </c>
      <c r="S114" s="173"/>
      <c r="T114" s="175">
        <f>T115+T119</f>
        <v>1.0649999999999999</v>
      </c>
      <c r="AR114" s="176" t="s">
        <v>245</v>
      </c>
      <c r="AT114" s="177" t="s">
        <v>67</v>
      </c>
      <c r="AU114" s="177" t="s">
        <v>68</v>
      </c>
      <c r="AY114" s="176" t="s">
        <v>204</v>
      </c>
      <c r="BK114" s="178">
        <f>BK115+BK119</f>
        <v>0</v>
      </c>
    </row>
    <row r="115" spans="1:65" s="12" customFormat="1" ht="22.9" customHeight="1">
      <c r="B115" s="165"/>
      <c r="C115" s="166"/>
      <c r="D115" s="167" t="s">
        <v>67</v>
      </c>
      <c r="E115" s="179" t="s">
        <v>246</v>
      </c>
      <c r="F115" s="179" t="s">
        <v>247</v>
      </c>
      <c r="G115" s="166"/>
      <c r="H115" s="166"/>
      <c r="I115" s="169"/>
      <c r="J115" s="180">
        <f>BK115</f>
        <v>0</v>
      </c>
      <c r="K115" s="166"/>
      <c r="L115" s="171"/>
      <c r="M115" s="172"/>
      <c r="N115" s="173"/>
      <c r="O115" s="173"/>
      <c r="P115" s="174">
        <f>SUM(P116:P118)</f>
        <v>0</v>
      </c>
      <c r="Q115" s="173"/>
      <c r="R115" s="174">
        <f>SUM(R116:R118)</f>
        <v>6.6600000000000006E-2</v>
      </c>
      <c r="S115" s="173"/>
      <c r="T115" s="175">
        <f>SUM(T116:T118)</f>
        <v>0</v>
      </c>
      <c r="AR115" s="176" t="s">
        <v>245</v>
      </c>
      <c r="AT115" s="177" t="s">
        <v>67</v>
      </c>
      <c r="AU115" s="177" t="s">
        <v>75</v>
      </c>
      <c r="AY115" s="176" t="s">
        <v>204</v>
      </c>
      <c r="BK115" s="178">
        <f>SUM(BK116:BK118)</f>
        <v>0</v>
      </c>
    </row>
    <row r="116" spans="1:65" s="2" customFormat="1" ht="16.5" customHeight="1">
      <c r="A116" s="36"/>
      <c r="B116" s="37"/>
      <c r="C116" s="181" t="s">
        <v>248</v>
      </c>
      <c r="D116" s="181" t="s">
        <v>207</v>
      </c>
      <c r="E116" s="182" t="s">
        <v>249</v>
      </c>
      <c r="F116" s="183" t="s">
        <v>250</v>
      </c>
      <c r="G116" s="184" t="s">
        <v>251</v>
      </c>
      <c r="H116" s="185">
        <v>18</v>
      </c>
      <c r="I116" s="186"/>
      <c r="J116" s="187">
        <f>ROUND(I116*H116,2)</f>
        <v>0</v>
      </c>
      <c r="K116" s="183" t="s">
        <v>211</v>
      </c>
      <c r="L116" s="41"/>
      <c r="M116" s="188" t="s">
        <v>19</v>
      </c>
      <c r="N116" s="189" t="s">
        <v>39</v>
      </c>
      <c r="O116" s="66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252</v>
      </c>
      <c r="AT116" s="192" t="s">
        <v>207</v>
      </c>
      <c r="AU116" s="192" t="s">
        <v>80</v>
      </c>
      <c r="AY116" s="19" t="s">
        <v>204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9" t="s">
        <v>75</v>
      </c>
      <c r="BK116" s="193">
        <f>ROUND(I116*H116,2)</f>
        <v>0</v>
      </c>
      <c r="BL116" s="19" t="s">
        <v>252</v>
      </c>
      <c r="BM116" s="192" t="s">
        <v>253</v>
      </c>
    </row>
    <row r="117" spans="1:65" s="2" customFormat="1" ht="11.25">
      <c r="A117" s="36"/>
      <c r="B117" s="37"/>
      <c r="C117" s="38"/>
      <c r="D117" s="194" t="s">
        <v>213</v>
      </c>
      <c r="E117" s="38"/>
      <c r="F117" s="195" t="s">
        <v>254</v>
      </c>
      <c r="G117" s="38"/>
      <c r="H117" s="38"/>
      <c r="I117" s="196"/>
      <c r="J117" s="38"/>
      <c r="K117" s="38"/>
      <c r="L117" s="41"/>
      <c r="M117" s="197"/>
      <c r="N117" s="198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213</v>
      </c>
      <c r="AU117" s="19" t="s">
        <v>80</v>
      </c>
    </row>
    <row r="118" spans="1:65" s="2" customFormat="1" ht="16.5" customHeight="1">
      <c r="A118" s="36"/>
      <c r="B118" s="37"/>
      <c r="C118" s="222" t="s">
        <v>255</v>
      </c>
      <c r="D118" s="222" t="s">
        <v>243</v>
      </c>
      <c r="E118" s="223" t="s">
        <v>256</v>
      </c>
      <c r="F118" s="224" t="s">
        <v>257</v>
      </c>
      <c r="G118" s="225" t="s">
        <v>251</v>
      </c>
      <c r="H118" s="226">
        <v>18</v>
      </c>
      <c r="I118" s="227"/>
      <c r="J118" s="228">
        <f>ROUND(I118*H118,2)</f>
        <v>0</v>
      </c>
      <c r="K118" s="224" t="s">
        <v>211</v>
      </c>
      <c r="L118" s="229"/>
      <c r="M118" s="230" t="s">
        <v>19</v>
      </c>
      <c r="N118" s="231" t="s">
        <v>39</v>
      </c>
      <c r="O118" s="66"/>
      <c r="P118" s="190">
        <f>O118*H118</f>
        <v>0</v>
      </c>
      <c r="Q118" s="190">
        <v>3.7000000000000002E-3</v>
      </c>
      <c r="R118" s="190">
        <f>Q118*H118</f>
        <v>6.6600000000000006E-2</v>
      </c>
      <c r="S118" s="190">
        <v>0</v>
      </c>
      <c r="T118" s="191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2" t="s">
        <v>258</v>
      </c>
      <c r="AT118" s="192" t="s">
        <v>243</v>
      </c>
      <c r="AU118" s="192" t="s">
        <v>80</v>
      </c>
      <c r="AY118" s="19" t="s">
        <v>204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9" t="s">
        <v>75</v>
      </c>
      <c r="BK118" s="193">
        <f>ROUND(I118*H118,2)</f>
        <v>0</v>
      </c>
      <c r="BL118" s="19" t="s">
        <v>252</v>
      </c>
      <c r="BM118" s="192" t="s">
        <v>259</v>
      </c>
    </row>
    <row r="119" spans="1:65" s="12" customFormat="1" ht="22.9" customHeight="1">
      <c r="B119" s="165"/>
      <c r="C119" s="166"/>
      <c r="D119" s="167" t="s">
        <v>67</v>
      </c>
      <c r="E119" s="179" t="s">
        <v>260</v>
      </c>
      <c r="F119" s="179" t="s">
        <v>261</v>
      </c>
      <c r="G119" s="166"/>
      <c r="H119" s="166"/>
      <c r="I119" s="169"/>
      <c r="J119" s="180">
        <f>BK119</f>
        <v>0</v>
      </c>
      <c r="K119" s="166"/>
      <c r="L119" s="171"/>
      <c r="M119" s="172"/>
      <c r="N119" s="173"/>
      <c r="O119" s="173"/>
      <c r="P119" s="174">
        <f>SUM(P120:P177)</f>
        <v>0</v>
      </c>
      <c r="Q119" s="173"/>
      <c r="R119" s="174">
        <f>SUM(R120:R177)</f>
        <v>0.44386999999999999</v>
      </c>
      <c r="S119" s="173"/>
      <c r="T119" s="175">
        <f>SUM(T120:T177)</f>
        <v>1.0649999999999999</v>
      </c>
      <c r="AR119" s="176" t="s">
        <v>245</v>
      </c>
      <c r="AT119" s="177" t="s">
        <v>67</v>
      </c>
      <c r="AU119" s="177" t="s">
        <v>75</v>
      </c>
      <c r="AY119" s="176" t="s">
        <v>204</v>
      </c>
      <c r="BK119" s="178">
        <f>SUM(BK120:BK177)</f>
        <v>0</v>
      </c>
    </row>
    <row r="120" spans="1:65" s="2" customFormat="1" ht="16.5" customHeight="1">
      <c r="A120" s="36"/>
      <c r="B120" s="37"/>
      <c r="C120" s="181" t="s">
        <v>262</v>
      </c>
      <c r="D120" s="181" t="s">
        <v>207</v>
      </c>
      <c r="E120" s="182" t="s">
        <v>263</v>
      </c>
      <c r="F120" s="183" t="s">
        <v>264</v>
      </c>
      <c r="G120" s="184" t="s">
        <v>265</v>
      </c>
      <c r="H120" s="185">
        <v>3</v>
      </c>
      <c r="I120" s="186"/>
      <c r="J120" s="187">
        <f>ROUND(I120*H120,2)</f>
        <v>0</v>
      </c>
      <c r="K120" s="183" t="s">
        <v>211</v>
      </c>
      <c r="L120" s="41"/>
      <c r="M120" s="188" t="s">
        <v>19</v>
      </c>
      <c r="N120" s="189" t="s">
        <v>39</v>
      </c>
      <c r="O120" s="66"/>
      <c r="P120" s="190">
        <f>O120*H120</f>
        <v>0</v>
      </c>
      <c r="Q120" s="190">
        <v>9.9000000000000008E-3</v>
      </c>
      <c r="R120" s="190">
        <f>Q120*H120</f>
        <v>2.9700000000000004E-2</v>
      </c>
      <c r="S120" s="190">
        <v>0</v>
      </c>
      <c r="T120" s="191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2" t="s">
        <v>206</v>
      </c>
      <c r="AT120" s="192" t="s">
        <v>207</v>
      </c>
      <c r="AU120" s="192" t="s">
        <v>80</v>
      </c>
      <c r="AY120" s="19" t="s">
        <v>204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9" t="s">
        <v>75</v>
      </c>
      <c r="BK120" s="193">
        <f>ROUND(I120*H120,2)</f>
        <v>0</v>
      </c>
      <c r="BL120" s="19" t="s">
        <v>206</v>
      </c>
      <c r="BM120" s="192" t="s">
        <v>266</v>
      </c>
    </row>
    <row r="121" spans="1:65" s="2" customFormat="1" ht="11.25">
      <c r="A121" s="36"/>
      <c r="B121" s="37"/>
      <c r="C121" s="38"/>
      <c r="D121" s="194" t="s">
        <v>213</v>
      </c>
      <c r="E121" s="38"/>
      <c r="F121" s="195" t="s">
        <v>267</v>
      </c>
      <c r="G121" s="38"/>
      <c r="H121" s="38"/>
      <c r="I121" s="196"/>
      <c r="J121" s="38"/>
      <c r="K121" s="38"/>
      <c r="L121" s="41"/>
      <c r="M121" s="197"/>
      <c r="N121" s="198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213</v>
      </c>
      <c r="AU121" s="19" t="s">
        <v>80</v>
      </c>
    </row>
    <row r="122" spans="1:65" s="2" customFormat="1" ht="33" customHeight="1">
      <c r="A122" s="36"/>
      <c r="B122" s="37"/>
      <c r="C122" s="181" t="s">
        <v>268</v>
      </c>
      <c r="D122" s="181" t="s">
        <v>207</v>
      </c>
      <c r="E122" s="182" t="s">
        <v>269</v>
      </c>
      <c r="F122" s="183" t="s">
        <v>270</v>
      </c>
      <c r="G122" s="184" t="s">
        <v>210</v>
      </c>
      <c r="H122" s="185">
        <v>25.724</v>
      </c>
      <c r="I122" s="186"/>
      <c r="J122" s="187">
        <f>ROUND(I122*H122,2)</f>
        <v>0</v>
      </c>
      <c r="K122" s="183" t="s">
        <v>211</v>
      </c>
      <c r="L122" s="41"/>
      <c r="M122" s="188" t="s">
        <v>19</v>
      </c>
      <c r="N122" s="189" t="s">
        <v>39</v>
      </c>
      <c r="O122" s="66"/>
      <c r="P122" s="190">
        <f>O122*H122</f>
        <v>0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2" t="s">
        <v>252</v>
      </c>
      <c r="AT122" s="192" t="s">
        <v>207</v>
      </c>
      <c r="AU122" s="192" t="s">
        <v>80</v>
      </c>
      <c r="AY122" s="19" t="s">
        <v>204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9" t="s">
        <v>75</v>
      </c>
      <c r="BK122" s="193">
        <f>ROUND(I122*H122,2)</f>
        <v>0</v>
      </c>
      <c r="BL122" s="19" t="s">
        <v>252</v>
      </c>
      <c r="BM122" s="192" t="s">
        <v>271</v>
      </c>
    </row>
    <row r="123" spans="1:65" s="2" customFormat="1" ht="11.25">
      <c r="A123" s="36"/>
      <c r="B123" s="37"/>
      <c r="C123" s="38"/>
      <c r="D123" s="194" t="s">
        <v>213</v>
      </c>
      <c r="E123" s="38"/>
      <c r="F123" s="195" t="s">
        <v>272</v>
      </c>
      <c r="G123" s="38"/>
      <c r="H123" s="38"/>
      <c r="I123" s="196"/>
      <c r="J123" s="38"/>
      <c r="K123" s="38"/>
      <c r="L123" s="41"/>
      <c r="M123" s="197"/>
      <c r="N123" s="198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213</v>
      </c>
      <c r="AU123" s="19" t="s">
        <v>80</v>
      </c>
    </row>
    <row r="124" spans="1:65" s="13" customFormat="1" ht="11.25">
      <c r="B124" s="199"/>
      <c r="C124" s="200"/>
      <c r="D124" s="201" t="s">
        <v>215</v>
      </c>
      <c r="E124" s="202" t="s">
        <v>19</v>
      </c>
      <c r="F124" s="203" t="s">
        <v>273</v>
      </c>
      <c r="G124" s="200"/>
      <c r="H124" s="204">
        <v>6.05</v>
      </c>
      <c r="I124" s="205"/>
      <c r="J124" s="200"/>
      <c r="K124" s="200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215</v>
      </c>
      <c r="AU124" s="210" t="s">
        <v>80</v>
      </c>
      <c r="AV124" s="13" t="s">
        <v>80</v>
      </c>
      <c r="AW124" s="13" t="s">
        <v>30</v>
      </c>
      <c r="AX124" s="13" t="s">
        <v>68</v>
      </c>
      <c r="AY124" s="210" t="s">
        <v>204</v>
      </c>
    </row>
    <row r="125" spans="1:65" s="13" customFormat="1" ht="11.25">
      <c r="B125" s="199"/>
      <c r="C125" s="200"/>
      <c r="D125" s="201" t="s">
        <v>215</v>
      </c>
      <c r="E125" s="202" t="s">
        <v>19</v>
      </c>
      <c r="F125" s="203" t="s">
        <v>274</v>
      </c>
      <c r="G125" s="200"/>
      <c r="H125" s="204">
        <v>0.92400000000000004</v>
      </c>
      <c r="I125" s="205"/>
      <c r="J125" s="200"/>
      <c r="K125" s="200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215</v>
      </c>
      <c r="AU125" s="210" t="s">
        <v>80</v>
      </c>
      <c r="AV125" s="13" t="s">
        <v>80</v>
      </c>
      <c r="AW125" s="13" t="s">
        <v>30</v>
      </c>
      <c r="AX125" s="13" t="s">
        <v>68</v>
      </c>
      <c r="AY125" s="210" t="s">
        <v>204</v>
      </c>
    </row>
    <row r="126" spans="1:65" s="13" customFormat="1" ht="11.25">
      <c r="B126" s="199"/>
      <c r="C126" s="200"/>
      <c r="D126" s="201" t="s">
        <v>215</v>
      </c>
      <c r="E126" s="202" t="s">
        <v>19</v>
      </c>
      <c r="F126" s="203" t="s">
        <v>275</v>
      </c>
      <c r="G126" s="200"/>
      <c r="H126" s="204">
        <v>0</v>
      </c>
      <c r="I126" s="205"/>
      <c r="J126" s="200"/>
      <c r="K126" s="200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215</v>
      </c>
      <c r="AU126" s="210" t="s">
        <v>80</v>
      </c>
      <c r="AV126" s="13" t="s">
        <v>80</v>
      </c>
      <c r="AW126" s="13" t="s">
        <v>30</v>
      </c>
      <c r="AX126" s="13" t="s">
        <v>68</v>
      </c>
      <c r="AY126" s="210" t="s">
        <v>204</v>
      </c>
    </row>
    <row r="127" spans="1:65" s="13" customFormat="1" ht="11.25">
      <c r="B127" s="199"/>
      <c r="C127" s="200"/>
      <c r="D127" s="201" t="s">
        <v>215</v>
      </c>
      <c r="E127" s="202" t="s">
        <v>19</v>
      </c>
      <c r="F127" s="203" t="s">
        <v>276</v>
      </c>
      <c r="G127" s="200"/>
      <c r="H127" s="204">
        <v>18.75</v>
      </c>
      <c r="I127" s="205"/>
      <c r="J127" s="200"/>
      <c r="K127" s="200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215</v>
      </c>
      <c r="AU127" s="210" t="s">
        <v>80</v>
      </c>
      <c r="AV127" s="13" t="s">
        <v>80</v>
      </c>
      <c r="AW127" s="13" t="s">
        <v>30</v>
      </c>
      <c r="AX127" s="13" t="s">
        <v>68</v>
      </c>
      <c r="AY127" s="210" t="s">
        <v>204</v>
      </c>
    </row>
    <row r="128" spans="1:65" s="14" customFormat="1" ht="11.25">
      <c r="B128" s="211"/>
      <c r="C128" s="212"/>
      <c r="D128" s="201" t="s">
        <v>215</v>
      </c>
      <c r="E128" s="213" t="s">
        <v>19</v>
      </c>
      <c r="F128" s="214" t="s">
        <v>217</v>
      </c>
      <c r="G128" s="212"/>
      <c r="H128" s="215">
        <v>25.724</v>
      </c>
      <c r="I128" s="216"/>
      <c r="J128" s="212"/>
      <c r="K128" s="212"/>
      <c r="L128" s="217"/>
      <c r="M128" s="218"/>
      <c r="N128" s="219"/>
      <c r="O128" s="219"/>
      <c r="P128" s="219"/>
      <c r="Q128" s="219"/>
      <c r="R128" s="219"/>
      <c r="S128" s="219"/>
      <c r="T128" s="220"/>
      <c r="AT128" s="221" t="s">
        <v>215</v>
      </c>
      <c r="AU128" s="221" t="s">
        <v>80</v>
      </c>
      <c r="AV128" s="14" t="s">
        <v>206</v>
      </c>
      <c r="AW128" s="14" t="s">
        <v>30</v>
      </c>
      <c r="AX128" s="14" t="s">
        <v>75</v>
      </c>
      <c r="AY128" s="221" t="s">
        <v>204</v>
      </c>
    </row>
    <row r="129" spans="1:65" s="15" customFormat="1" ht="11.25">
      <c r="B129" s="232"/>
      <c r="C129" s="233"/>
      <c r="D129" s="201" t="s">
        <v>215</v>
      </c>
      <c r="E129" s="234" t="s">
        <v>19</v>
      </c>
      <c r="F129" s="235" t="s">
        <v>277</v>
      </c>
      <c r="G129" s="233"/>
      <c r="H129" s="234" t="s">
        <v>19</v>
      </c>
      <c r="I129" s="236"/>
      <c r="J129" s="233"/>
      <c r="K129" s="233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215</v>
      </c>
      <c r="AU129" s="241" t="s">
        <v>80</v>
      </c>
      <c r="AV129" s="15" t="s">
        <v>75</v>
      </c>
      <c r="AW129" s="15" t="s">
        <v>30</v>
      </c>
      <c r="AX129" s="15" t="s">
        <v>68</v>
      </c>
      <c r="AY129" s="241" t="s">
        <v>204</v>
      </c>
    </row>
    <row r="130" spans="1:65" s="13" customFormat="1" ht="11.25">
      <c r="B130" s="199"/>
      <c r="C130" s="200"/>
      <c r="D130" s="201" t="s">
        <v>215</v>
      </c>
      <c r="E130" s="202" t="s">
        <v>152</v>
      </c>
      <c r="F130" s="203" t="s">
        <v>278</v>
      </c>
      <c r="G130" s="200"/>
      <c r="H130" s="204">
        <v>0.66</v>
      </c>
      <c r="I130" s="205"/>
      <c r="J130" s="200"/>
      <c r="K130" s="200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215</v>
      </c>
      <c r="AU130" s="210" t="s">
        <v>80</v>
      </c>
      <c r="AV130" s="13" t="s">
        <v>80</v>
      </c>
      <c r="AW130" s="13" t="s">
        <v>30</v>
      </c>
      <c r="AX130" s="13" t="s">
        <v>68</v>
      </c>
      <c r="AY130" s="210" t="s">
        <v>204</v>
      </c>
    </row>
    <row r="131" spans="1:65" s="15" customFormat="1" ht="11.25">
      <c r="B131" s="232"/>
      <c r="C131" s="233"/>
      <c r="D131" s="201" t="s">
        <v>215</v>
      </c>
      <c r="E131" s="234" t="s">
        <v>19</v>
      </c>
      <c r="F131" s="235" t="s">
        <v>279</v>
      </c>
      <c r="G131" s="233"/>
      <c r="H131" s="234" t="s">
        <v>19</v>
      </c>
      <c r="I131" s="236"/>
      <c r="J131" s="233"/>
      <c r="K131" s="233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215</v>
      </c>
      <c r="AU131" s="241" t="s">
        <v>80</v>
      </c>
      <c r="AV131" s="15" t="s">
        <v>75</v>
      </c>
      <c r="AW131" s="15" t="s">
        <v>30</v>
      </c>
      <c r="AX131" s="15" t="s">
        <v>68</v>
      </c>
      <c r="AY131" s="241" t="s">
        <v>204</v>
      </c>
    </row>
    <row r="132" spans="1:65" s="13" customFormat="1" ht="11.25">
      <c r="B132" s="199"/>
      <c r="C132" s="200"/>
      <c r="D132" s="201" t="s">
        <v>215</v>
      </c>
      <c r="E132" s="202" t="s">
        <v>155</v>
      </c>
      <c r="F132" s="203" t="s">
        <v>280</v>
      </c>
      <c r="G132" s="200"/>
      <c r="H132" s="204">
        <v>1.21</v>
      </c>
      <c r="I132" s="205"/>
      <c r="J132" s="200"/>
      <c r="K132" s="200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215</v>
      </c>
      <c r="AU132" s="210" t="s">
        <v>80</v>
      </c>
      <c r="AV132" s="13" t="s">
        <v>80</v>
      </c>
      <c r="AW132" s="13" t="s">
        <v>30</v>
      </c>
      <c r="AX132" s="13" t="s">
        <v>68</v>
      </c>
      <c r="AY132" s="210" t="s">
        <v>204</v>
      </c>
    </row>
    <row r="133" spans="1:65" s="15" customFormat="1" ht="11.25">
      <c r="B133" s="232"/>
      <c r="C133" s="233"/>
      <c r="D133" s="201" t="s">
        <v>215</v>
      </c>
      <c r="E133" s="234" t="s">
        <v>19</v>
      </c>
      <c r="F133" s="235" t="s">
        <v>281</v>
      </c>
      <c r="G133" s="233"/>
      <c r="H133" s="234" t="s">
        <v>19</v>
      </c>
      <c r="I133" s="236"/>
      <c r="J133" s="233"/>
      <c r="K133" s="233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215</v>
      </c>
      <c r="AU133" s="241" t="s">
        <v>80</v>
      </c>
      <c r="AV133" s="15" t="s">
        <v>75</v>
      </c>
      <c r="AW133" s="15" t="s">
        <v>30</v>
      </c>
      <c r="AX133" s="15" t="s">
        <v>68</v>
      </c>
      <c r="AY133" s="241" t="s">
        <v>204</v>
      </c>
    </row>
    <row r="134" spans="1:65" s="13" customFormat="1" ht="11.25">
      <c r="B134" s="199"/>
      <c r="C134" s="200"/>
      <c r="D134" s="201" t="s">
        <v>215</v>
      </c>
      <c r="E134" s="202" t="s">
        <v>159</v>
      </c>
      <c r="F134" s="203" t="s">
        <v>282</v>
      </c>
      <c r="G134" s="200"/>
      <c r="H134" s="204">
        <v>2.851</v>
      </c>
      <c r="I134" s="205"/>
      <c r="J134" s="200"/>
      <c r="K134" s="200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215</v>
      </c>
      <c r="AU134" s="210" t="s">
        <v>80</v>
      </c>
      <c r="AV134" s="13" t="s">
        <v>80</v>
      </c>
      <c r="AW134" s="13" t="s">
        <v>30</v>
      </c>
      <c r="AX134" s="13" t="s">
        <v>68</v>
      </c>
      <c r="AY134" s="210" t="s">
        <v>204</v>
      </c>
    </row>
    <row r="135" spans="1:65" s="2" customFormat="1" ht="37.9" customHeight="1">
      <c r="A135" s="36"/>
      <c r="B135" s="37"/>
      <c r="C135" s="181" t="s">
        <v>283</v>
      </c>
      <c r="D135" s="181" t="s">
        <v>207</v>
      </c>
      <c r="E135" s="182" t="s">
        <v>284</v>
      </c>
      <c r="F135" s="183" t="s">
        <v>285</v>
      </c>
      <c r="G135" s="184" t="s">
        <v>286</v>
      </c>
      <c r="H135" s="185">
        <v>60</v>
      </c>
      <c r="I135" s="186"/>
      <c r="J135" s="187">
        <f>ROUND(I135*H135,2)</f>
        <v>0</v>
      </c>
      <c r="K135" s="183" t="s">
        <v>211</v>
      </c>
      <c r="L135" s="41"/>
      <c r="M135" s="188" t="s">
        <v>19</v>
      </c>
      <c r="N135" s="189" t="s">
        <v>39</v>
      </c>
      <c r="O135" s="66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252</v>
      </c>
      <c r="AT135" s="192" t="s">
        <v>207</v>
      </c>
      <c r="AU135" s="192" t="s">
        <v>80</v>
      </c>
      <c r="AY135" s="19" t="s">
        <v>204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9" t="s">
        <v>75</v>
      </c>
      <c r="BK135" s="193">
        <f>ROUND(I135*H135,2)</f>
        <v>0</v>
      </c>
      <c r="BL135" s="19" t="s">
        <v>252</v>
      </c>
      <c r="BM135" s="192" t="s">
        <v>287</v>
      </c>
    </row>
    <row r="136" spans="1:65" s="2" customFormat="1" ht="11.25">
      <c r="A136" s="36"/>
      <c r="B136" s="37"/>
      <c r="C136" s="38"/>
      <c r="D136" s="194" t="s">
        <v>213</v>
      </c>
      <c r="E136" s="38"/>
      <c r="F136" s="195" t="s">
        <v>288</v>
      </c>
      <c r="G136" s="38"/>
      <c r="H136" s="38"/>
      <c r="I136" s="196"/>
      <c r="J136" s="38"/>
      <c r="K136" s="38"/>
      <c r="L136" s="41"/>
      <c r="M136" s="197"/>
      <c r="N136" s="198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213</v>
      </c>
      <c r="AU136" s="19" t="s">
        <v>80</v>
      </c>
    </row>
    <row r="137" spans="1:65" s="13" customFormat="1" ht="11.25">
      <c r="B137" s="199"/>
      <c r="C137" s="200"/>
      <c r="D137" s="201" t="s">
        <v>215</v>
      </c>
      <c r="E137" s="202" t="s">
        <v>19</v>
      </c>
      <c r="F137" s="203" t="s">
        <v>289</v>
      </c>
      <c r="G137" s="200"/>
      <c r="H137" s="204">
        <v>60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215</v>
      </c>
      <c r="AU137" s="210" t="s">
        <v>80</v>
      </c>
      <c r="AV137" s="13" t="s">
        <v>80</v>
      </c>
      <c r="AW137" s="13" t="s">
        <v>30</v>
      </c>
      <c r="AX137" s="13" t="s">
        <v>75</v>
      </c>
      <c r="AY137" s="210" t="s">
        <v>204</v>
      </c>
    </row>
    <row r="138" spans="1:65" s="2" customFormat="1" ht="37.9" customHeight="1">
      <c r="A138" s="36"/>
      <c r="B138" s="37"/>
      <c r="C138" s="181" t="s">
        <v>290</v>
      </c>
      <c r="D138" s="181" t="s">
        <v>207</v>
      </c>
      <c r="E138" s="182" t="s">
        <v>291</v>
      </c>
      <c r="F138" s="183" t="s">
        <v>292</v>
      </c>
      <c r="G138" s="184" t="s">
        <v>286</v>
      </c>
      <c r="H138" s="185">
        <v>60</v>
      </c>
      <c r="I138" s="186"/>
      <c r="J138" s="187">
        <f>ROUND(I138*H138,2)</f>
        <v>0</v>
      </c>
      <c r="K138" s="183" t="s">
        <v>211</v>
      </c>
      <c r="L138" s="41"/>
      <c r="M138" s="188" t="s">
        <v>19</v>
      </c>
      <c r="N138" s="189" t="s">
        <v>39</v>
      </c>
      <c r="O138" s="66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2" t="s">
        <v>252</v>
      </c>
      <c r="AT138" s="192" t="s">
        <v>207</v>
      </c>
      <c r="AU138" s="192" t="s">
        <v>80</v>
      </c>
      <c r="AY138" s="19" t="s">
        <v>204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9" t="s">
        <v>75</v>
      </c>
      <c r="BK138" s="193">
        <f>ROUND(I138*H138,2)</f>
        <v>0</v>
      </c>
      <c r="BL138" s="19" t="s">
        <v>252</v>
      </c>
      <c r="BM138" s="192" t="s">
        <v>293</v>
      </c>
    </row>
    <row r="139" spans="1:65" s="2" customFormat="1" ht="11.25">
      <c r="A139" s="36"/>
      <c r="B139" s="37"/>
      <c r="C139" s="38"/>
      <c r="D139" s="194" t="s">
        <v>213</v>
      </c>
      <c r="E139" s="38"/>
      <c r="F139" s="195" t="s">
        <v>294</v>
      </c>
      <c r="G139" s="38"/>
      <c r="H139" s="38"/>
      <c r="I139" s="196"/>
      <c r="J139" s="38"/>
      <c r="K139" s="38"/>
      <c r="L139" s="41"/>
      <c r="M139" s="197"/>
      <c r="N139" s="198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213</v>
      </c>
      <c r="AU139" s="19" t="s">
        <v>80</v>
      </c>
    </row>
    <row r="140" spans="1:65" s="13" customFormat="1" ht="11.25">
      <c r="B140" s="199"/>
      <c r="C140" s="200"/>
      <c r="D140" s="201" t="s">
        <v>215</v>
      </c>
      <c r="E140" s="202" t="s">
        <v>19</v>
      </c>
      <c r="F140" s="203" t="s">
        <v>295</v>
      </c>
      <c r="G140" s="200"/>
      <c r="H140" s="204">
        <v>60</v>
      </c>
      <c r="I140" s="205"/>
      <c r="J140" s="200"/>
      <c r="K140" s="200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215</v>
      </c>
      <c r="AU140" s="210" t="s">
        <v>80</v>
      </c>
      <c r="AV140" s="13" t="s">
        <v>80</v>
      </c>
      <c r="AW140" s="13" t="s">
        <v>30</v>
      </c>
      <c r="AX140" s="13" t="s">
        <v>75</v>
      </c>
      <c r="AY140" s="210" t="s">
        <v>204</v>
      </c>
    </row>
    <row r="141" spans="1:65" s="2" customFormat="1" ht="16.5" customHeight="1">
      <c r="A141" s="36"/>
      <c r="B141" s="37"/>
      <c r="C141" s="181" t="s">
        <v>296</v>
      </c>
      <c r="D141" s="181" t="s">
        <v>207</v>
      </c>
      <c r="E141" s="182" t="s">
        <v>297</v>
      </c>
      <c r="F141" s="183" t="s">
        <v>298</v>
      </c>
      <c r="G141" s="184" t="s">
        <v>251</v>
      </c>
      <c r="H141" s="185">
        <v>4</v>
      </c>
      <c r="I141" s="186"/>
      <c r="J141" s="187">
        <f>ROUND(I141*H141,2)</f>
        <v>0</v>
      </c>
      <c r="K141" s="183" t="s">
        <v>211</v>
      </c>
      <c r="L141" s="41"/>
      <c r="M141" s="188" t="s">
        <v>19</v>
      </c>
      <c r="N141" s="189" t="s">
        <v>39</v>
      </c>
      <c r="O141" s="66"/>
      <c r="P141" s="190">
        <f>O141*H141</f>
        <v>0</v>
      </c>
      <c r="Q141" s="190">
        <v>7.6E-3</v>
      </c>
      <c r="R141" s="190">
        <f>Q141*H141</f>
        <v>3.04E-2</v>
      </c>
      <c r="S141" s="190">
        <v>0</v>
      </c>
      <c r="T141" s="19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2" t="s">
        <v>252</v>
      </c>
      <c r="AT141" s="192" t="s">
        <v>207</v>
      </c>
      <c r="AU141" s="192" t="s">
        <v>80</v>
      </c>
      <c r="AY141" s="19" t="s">
        <v>204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9" t="s">
        <v>75</v>
      </c>
      <c r="BK141" s="193">
        <f>ROUND(I141*H141,2)</f>
        <v>0</v>
      </c>
      <c r="BL141" s="19" t="s">
        <v>252</v>
      </c>
      <c r="BM141" s="192" t="s">
        <v>299</v>
      </c>
    </row>
    <row r="142" spans="1:65" s="2" customFormat="1" ht="11.25">
      <c r="A142" s="36"/>
      <c r="B142" s="37"/>
      <c r="C142" s="38"/>
      <c r="D142" s="194" t="s">
        <v>213</v>
      </c>
      <c r="E142" s="38"/>
      <c r="F142" s="195" t="s">
        <v>300</v>
      </c>
      <c r="G142" s="38"/>
      <c r="H142" s="38"/>
      <c r="I142" s="196"/>
      <c r="J142" s="38"/>
      <c r="K142" s="38"/>
      <c r="L142" s="41"/>
      <c r="M142" s="197"/>
      <c r="N142" s="198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213</v>
      </c>
      <c r="AU142" s="19" t="s">
        <v>80</v>
      </c>
    </row>
    <row r="143" spans="1:65" s="2" customFormat="1" ht="16.5" customHeight="1">
      <c r="A143" s="36"/>
      <c r="B143" s="37"/>
      <c r="C143" s="181" t="s">
        <v>301</v>
      </c>
      <c r="D143" s="181" t="s">
        <v>207</v>
      </c>
      <c r="E143" s="182" t="s">
        <v>302</v>
      </c>
      <c r="F143" s="183" t="s">
        <v>303</v>
      </c>
      <c r="G143" s="184" t="s">
        <v>286</v>
      </c>
      <c r="H143" s="185">
        <v>2</v>
      </c>
      <c r="I143" s="186"/>
      <c r="J143" s="187">
        <f>ROUND(I143*H143,2)</f>
        <v>0</v>
      </c>
      <c r="K143" s="183" t="s">
        <v>211</v>
      </c>
      <c r="L143" s="41"/>
      <c r="M143" s="188" t="s">
        <v>19</v>
      </c>
      <c r="N143" s="189" t="s">
        <v>39</v>
      </c>
      <c r="O143" s="66"/>
      <c r="P143" s="190">
        <f>O143*H143</f>
        <v>0</v>
      </c>
      <c r="Q143" s="190">
        <v>1.9E-3</v>
      </c>
      <c r="R143" s="190">
        <f>Q143*H143</f>
        <v>3.8E-3</v>
      </c>
      <c r="S143" s="190">
        <v>0</v>
      </c>
      <c r="T143" s="19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2" t="s">
        <v>252</v>
      </c>
      <c r="AT143" s="192" t="s">
        <v>207</v>
      </c>
      <c r="AU143" s="192" t="s">
        <v>80</v>
      </c>
      <c r="AY143" s="19" t="s">
        <v>204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9" t="s">
        <v>75</v>
      </c>
      <c r="BK143" s="193">
        <f>ROUND(I143*H143,2)</f>
        <v>0</v>
      </c>
      <c r="BL143" s="19" t="s">
        <v>252</v>
      </c>
      <c r="BM143" s="192" t="s">
        <v>304</v>
      </c>
    </row>
    <row r="144" spans="1:65" s="2" customFormat="1" ht="11.25">
      <c r="A144" s="36"/>
      <c r="B144" s="37"/>
      <c r="C144" s="38"/>
      <c r="D144" s="194" t="s">
        <v>213</v>
      </c>
      <c r="E144" s="38"/>
      <c r="F144" s="195" t="s">
        <v>305</v>
      </c>
      <c r="G144" s="38"/>
      <c r="H144" s="38"/>
      <c r="I144" s="196"/>
      <c r="J144" s="38"/>
      <c r="K144" s="38"/>
      <c r="L144" s="41"/>
      <c r="M144" s="197"/>
      <c r="N144" s="198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213</v>
      </c>
      <c r="AU144" s="19" t="s">
        <v>80</v>
      </c>
    </row>
    <row r="145" spans="1:65" s="2" customFormat="1" ht="24.2" customHeight="1">
      <c r="A145" s="36"/>
      <c r="B145" s="37"/>
      <c r="C145" s="181" t="s">
        <v>306</v>
      </c>
      <c r="D145" s="181" t="s">
        <v>207</v>
      </c>
      <c r="E145" s="182" t="s">
        <v>307</v>
      </c>
      <c r="F145" s="183" t="s">
        <v>308</v>
      </c>
      <c r="G145" s="184" t="s">
        <v>210</v>
      </c>
      <c r="H145" s="185">
        <v>27.614000000000001</v>
      </c>
      <c r="I145" s="186"/>
      <c r="J145" s="187">
        <f>ROUND(I145*H145,2)</f>
        <v>0</v>
      </c>
      <c r="K145" s="183" t="s">
        <v>211</v>
      </c>
      <c r="L145" s="41"/>
      <c r="M145" s="188" t="s">
        <v>19</v>
      </c>
      <c r="N145" s="189" t="s">
        <v>39</v>
      </c>
      <c r="O145" s="66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2" t="s">
        <v>252</v>
      </c>
      <c r="AT145" s="192" t="s">
        <v>207</v>
      </c>
      <c r="AU145" s="192" t="s">
        <v>80</v>
      </c>
      <c r="AY145" s="19" t="s">
        <v>204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9" t="s">
        <v>75</v>
      </c>
      <c r="BK145" s="193">
        <f>ROUND(I145*H145,2)</f>
        <v>0</v>
      </c>
      <c r="BL145" s="19" t="s">
        <v>252</v>
      </c>
      <c r="BM145" s="192" t="s">
        <v>309</v>
      </c>
    </row>
    <row r="146" spans="1:65" s="2" customFormat="1" ht="11.25">
      <c r="A146" s="36"/>
      <c r="B146" s="37"/>
      <c r="C146" s="38"/>
      <c r="D146" s="194" t="s">
        <v>213</v>
      </c>
      <c r="E146" s="38"/>
      <c r="F146" s="195" t="s">
        <v>310</v>
      </c>
      <c r="G146" s="38"/>
      <c r="H146" s="38"/>
      <c r="I146" s="196"/>
      <c r="J146" s="38"/>
      <c r="K146" s="38"/>
      <c r="L146" s="41"/>
      <c r="M146" s="197"/>
      <c r="N146" s="198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213</v>
      </c>
      <c r="AU146" s="19" t="s">
        <v>80</v>
      </c>
    </row>
    <row r="147" spans="1:65" s="2" customFormat="1" ht="29.25">
      <c r="A147" s="36"/>
      <c r="B147" s="37"/>
      <c r="C147" s="38"/>
      <c r="D147" s="201" t="s">
        <v>311</v>
      </c>
      <c r="E147" s="38"/>
      <c r="F147" s="242" t="s">
        <v>312</v>
      </c>
      <c r="G147" s="38"/>
      <c r="H147" s="38"/>
      <c r="I147" s="196"/>
      <c r="J147" s="38"/>
      <c r="K147" s="38"/>
      <c r="L147" s="41"/>
      <c r="M147" s="197"/>
      <c r="N147" s="198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311</v>
      </c>
      <c r="AU147" s="19" t="s">
        <v>80</v>
      </c>
    </row>
    <row r="148" spans="1:65" s="13" customFormat="1" ht="11.25">
      <c r="B148" s="199"/>
      <c r="C148" s="200"/>
      <c r="D148" s="201" t="s">
        <v>215</v>
      </c>
      <c r="E148" s="202" t="s">
        <v>19</v>
      </c>
      <c r="F148" s="203" t="s">
        <v>313</v>
      </c>
      <c r="G148" s="200"/>
      <c r="H148" s="204">
        <v>0.748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215</v>
      </c>
      <c r="AU148" s="210" t="s">
        <v>80</v>
      </c>
      <c r="AV148" s="13" t="s">
        <v>80</v>
      </c>
      <c r="AW148" s="13" t="s">
        <v>30</v>
      </c>
      <c r="AX148" s="13" t="s">
        <v>68</v>
      </c>
      <c r="AY148" s="210" t="s">
        <v>204</v>
      </c>
    </row>
    <row r="149" spans="1:65" s="13" customFormat="1" ht="11.25">
      <c r="B149" s="199"/>
      <c r="C149" s="200"/>
      <c r="D149" s="201" t="s">
        <v>215</v>
      </c>
      <c r="E149" s="202" t="s">
        <v>19</v>
      </c>
      <c r="F149" s="203" t="s">
        <v>314</v>
      </c>
      <c r="G149" s="200"/>
      <c r="H149" s="204">
        <v>4.43</v>
      </c>
      <c r="I149" s="205"/>
      <c r="J149" s="200"/>
      <c r="K149" s="200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215</v>
      </c>
      <c r="AU149" s="210" t="s">
        <v>80</v>
      </c>
      <c r="AV149" s="13" t="s">
        <v>80</v>
      </c>
      <c r="AW149" s="13" t="s">
        <v>30</v>
      </c>
      <c r="AX149" s="13" t="s">
        <v>68</v>
      </c>
      <c r="AY149" s="210" t="s">
        <v>204</v>
      </c>
    </row>
    <row r="150" spans="1:65" s="13" customFormat="1" ht="11.25">
      <c r="B150" s="199"/>
      <c r="C150" s="200"/>
      <c r="D150" s="201" t="s">
        <v>215</v>
      </c>
      <c r="E150" s="202" t="s">
        <v>19</v>
      </c>
      <c r="F150" s="203" t="s">
        <v>315</v>
      </c>
      <c r="G150" s="200"/>
      <c r="H150" s="204">
        <v>0</v>
      </c>
      <c r="I150" s="205"/>
      <c r="J150" s="200"/>
      <c r="K150" s="200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215</v>
      </c>
      <c r="AU150" s="210" t="s">
        <v>80</v>
      </c>
      <c r="AV150" s="13" t="s">
        <v>80</v>
      </c>
      <c r="AW150" s="13" t="s">
        <v>30</v>
      </c>
      <c r="AX150" s="13" t="s">
        <v>68</v>
      </c>
      <c r="AY150" s="210" t="s">
        <v>204</v>
      </c>
    </row>
    <row r="151" spans="1:65" s="13" customFormat="1" ht="11.25">
      <c r="B151" s="199"/>
      <c r="C151" s="200"/>
      <c r="D151" s="201" t="s">
        <v>215</v>
      </c>
      <c r="E151" s="202" t="s">
        <v>19</v>
      </c>
      <c r="F151" s="203" t="s">
        <v>316</v>
      </c>
      <c r="G151" s="200"/>
      <c r="H151" s="204">
        <v>3.6859999999999999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215</v>
      </c>
      <c r="AU151" s="210" t="s">
        <v>80</v>
      </c>
      <c r="AV151" s="13" t="s">
        <v>80</v>
      </c>
      <c r="AW151" s="13" t="s">
        <v>30</v>
      </c>
      <c r="AX151" s="13" t="s">
        <v>68</v>
      </c>
      <c r="AY151" s="210" t="s">
        <v>204</v>
      </c>
    </row>
    <row r="152" spans="1:65" s="13" customFormat="1" ht="11.25">
      <c r="B152" s="199"/>
      <c r="C152" s="200"/>
      <c r="D152" s="201" t="s">
        <v>215</v>
      </c>
      <c r="E152" s="202" t="s">
        <v>19</v>
      </c>
      <c r="F152" s="203" t="s">
        <v>276</v>
      </c>
      <c r="G152" s="200"/>
      <c r="H152" s="204">
        <v>18.75</v>
      </c>
      <c r="I152" s="205"/>
      <c r="J152" s="200"/>
      <c r="K152" s="200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215</v>
      </c>
      <c r="AU152" s="210" t="s">
        <v>80</v>
      </c>
      <c r="AV152" s="13" t="s">
        <v>80</v>
      </c>
      <c r="AW152" s="13" t="s">
        <v>30</v>
      </c>
      <c r="AX152" s="13" t="s">
        <v>68</v>
      </c>
      <c r="AY152" s="210" t="s">
        <v>204</v>
      </c>
    </row>
    <row r="153" spans="1:65" s="14" customFormat="1" ht="11.25">
      <c r="B153" s="211"/>
      <c r="C153" s="212"/>
      <c r="D153" s="201" t="s">
        <v>215</v>
      </c>
      <c r="E153" s="213" t="s">
        <v>19</v>
      </c>
      <c r="F153" s="214" t="s">
        <v>217</v>
      </c>
      <c r="G153" s="212"/>
      <c r="H153" s="215">
        <v>27.614000000000001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215</v>
      </c>
      <c r="AU153" s="221" t="s">
        <v>80</v>
      </c>
      <c r="AV153" s="14" t="s">
        <v>206</v>
      </c>
      <c r="AW153" s="14" t="s">
        <v>30</v>
      </c>
      <c r="AX153" s="14" t="s">
        <v>75</v>
      </c>
      <c r="AY153" s="221" t="s">
        <v>204</v>
      </c>
    </row>
    <row r="154" spans="1:65" s="15" customFormat="1" ht="11.25">
      <c r="B154" s="232"/>
      <c r="C154" s="233"/>
      <c r="D154" s="201" t="s">
        <v>215</v>
      </c>
      <c r="E154" s="234" t="s">
        <v>19</v>
      </c>
      <c r="F154" s="235" t="s">
        <v>277</v>
      </c>
      <c r="G154" s="233"/>
      <c r="H154" s="234" t="s">
        <v>19</v>
      </c>
      <c r="I154" s="236"/>
      <c r="J154" s="233"/>
      <c r="K154" s="233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215</v>
      </c>
      <c r="AU154" s="241" t="s">
        <v>80</v>
      </c>
      <c r="AV154" s="15" t="s">
        <v>75</v>
      </c>
      <c r="AW154" s="15" t="s">
        <v>30</v>
      </c>
      <c r="AX154" s="15" t="s">
        <v>68</v>
      </c>
      <c r="AY154" s="241" t="s">
        <v>204</v>
      </c>
    </row>
    <row r="155" spans="1:65" s="13" customFormat="1" ht="11.25">
      <c r="B155" s="199"/>
      <c r="C155" s="200"/>
      <c r="D155" s="201" t="s">
        <v>215</v>
      </c>
      <c r="E155" s="202" t="s">
        <v>162</v>
      </c>
      <c r="F155" s="203" t="s">
        <v>317</v>
      </c>
      <c r="G155" s="200"/>
      <c r="H155" s="204">
        <v>0.53400000000000003</v>
      </c>
      <c r="I155" s="205"/>
      <c r="J155" s="200"/>
      <c r="K155" s="200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215</v>
      </c>
      <c r="AU155" s="210" t="s">
        <v>80</v>
      </c>
      <c r="AV155" s="13" t="s">
        <v>80</v>
      </c>
      <c r="AW155" s="13" t="s">
        <v>30</v>
      </c>
      <c r="AX155" s="13" t="s">
        <v>68</v>
      </c>
      <c r="AY155" s="210" t="s">
        <v>204</v>
      </c>
    </row>
    <row r="156" spans="1:65" s="15" customFormat="1" ht="11.25">
      <c r="B156" s="232"/>
      <c r="C156" s="233"/>
      <c r="D156" s="201" t="s">
        <v>215</v>
      </c>
      <c r="E156" s="234" t="s">
        <v>19</v>
      </c>
      <c r="F156" s="235" t="s">
        <v>279</v>
      </c>
      <c r="G156" s="233"/>
      <c r="H156" s="234" t="s">
        <v>19</v>
      </c>
      <c r="I156" s="236"/>
      <c r="J156" s="233"/>
      <c r="K156" s="233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215</v>
      </c>
      <c r="AU156" s="241" t="s">
        <v>80</v>
      </c>
      <c r="AV156" s="15" t="s">
        <v>75</v>
      </c>
      <c r="AW156" s="15" t="s">
        <v>30</v>
      </c>
      <c r="AX156" s="15" t="s">
        <v>68</v>
      </c>
      <c r="AY156" s="241" t="s">
        <v>204</v>
      </c>
    </row>
    <row r="157" spans="1:65" s="13" customFormat="1" ht="11.25">
      <c r="B157" s="199"/>
      <c r="C157" s="200"/>
      <c r="D157" s="201" t="s">
        <v>215</v>
      </c>
      <c r="E157" s="202" t="s">
        <v>165</v>
      </c>
      <c r="F157" s="203" t="s">
        <v>318</v>
      </c>
      <c r="G157" s="200"/>
      <c r="H157" s="204">
        <v>0.88600000000000001</v>
      </c>
      <c r="I157" s="205"/>
      <c r="J157" s="200"/>
      <c r="K157" s="200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215</v>
      </c>
      <c r="AU157" s="210" t="s">
        <v>80</v>
      </c>
      <c r="AV157" s="13" t="s">
        <v>80</v>
      </c>
      <c r="AW157" s="13" t="s">
        <v>30</v>
      </c>
      <c r="AX157" s="13" t="s">
        <v>68</v>
      </c>
      <c r="AY157" s="210" t="s">
        <v>204</v>
      </c>
    </row>
    <row r="158" spans="1:65" s="15" customFormat="1" ht="11.25">
      <c r="B158" s="232"/>
      <c r="C158" s="233"/>
      <c r="D158" s="201" t="s">
        <v>215</v>
      </c>
      <c r="E158" s="234" t="s">
        <v>19</v>
      </c>
      <c r="F158" s="235" t="s">
        <v>281</v>
      </c>
      <c r="G158" s="233"/>
      <c r="H158" s="234" t="s">
        <v>19</v>
      </c>
      <c r="I158" s="236"/>
      <c r="J158" s="233"/>
      <c r="K158" s="233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215</v>
      </c>
      <c r="AU158" s="241" t="s">
        <v>80</v>
      </c>
      <c r="AV158" s="15" t="s">
        <v>75</v>
      </c>
      <c r="AW158" s="15" t="s">
        <v>30</v>
      </c>
      <c r="AX158" s="15" t="s">
        <v>68</v>
      </c>
      <c r="AY158" s="241" t="s">
        <v>204</v>
      </c>
    </row>
    <row r="159" spans="1:65" s="13" customFormat="1" ht="11.25">
      <c r="B159" s="199"/>
      <c r="C159" s="200"/>
      <c r="D159" s="201" t="s">
        <v>215</v>
      </c>
      <c r="E159" s="202" t="s">
        <v>168</v>
      </c>
      <c r="F159" s="203" t="s">
        <v>319</v>
      </c>
      <c r="G159" s="200"/>
      <c r="H159" s="204">
        <v>1.827</v>
      </c>
      <c r="I159" s="205"/>
      <c r="J159" s="200"/>
      <c r="K159" s="200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215</v>
      </c>
      <c r="AU159" s="210" t="s">
        <v>80</v>
      </c>
      <c r="AV159" s="13" t="s">
        <v>80</v>
      </c>
      <c r="AW159" s="13" t="s">
        <v>30</v>
      </c>
      <c r="AX159" s="13" t="s">
        <v>68</v>
      </c>
      <c r="AY159" s="210" t="s">
        <v>204</v>
      </c>
    </row>
    <row r="160" spans="1:65" s="2" customFormat="1" ht="33" customHeight="1">
      <c r="A160" s="36"/>
      <c r="B160" s="37"/>
      <c r="C160" s="181" t="s">
        <v>320</v>
      </c>
      <c r="D160" s="181" t="s">
        <v>207</v>
      </c>
      <c r="E160" s="182" t="s">
        <v>321</v>
      </c>
      <c r="F160" s="183" t="s">
        <v>322</v>
      </c>
      <c r="G160" s="184" t="s">
        <v>286</v>
      </c>
      <c r="H160" s="185">
        <v>60</v>
      </c>
      <c r="I160" s="186"/>
      <c r="J160" s="187">
        <f>ROUND(I160*H160,2)</f>
        <v>0</v>
      </c>
      <c r="K160" s="183" t="s">
        <v>211</v>
      </c>
      <c r="L160" s="41"/>
      <c r="M160" s="188" t="s">
        <v>19</v>
      </c>
      <c r="N160" s="189" t="s">
        <v>39</v>
      </c>
      <c r="O160" s="66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2" t="s">
        <v>252</v>
      </c>
      <c r="AT160" s="192" t="s">
        <v>207</v>
      </c>
      <c r="AU160" s="192" t="s">
        <v>80</v>
      </c>
      <c r="AY160" s="19" t="s">
        <v>204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9" t="s">
        <v>75</v>
      </c>
      <c r="BK160" s="193">
        <f>ROUND(I160*H160,2)</f>
        <v>0</v>
      </c>
      <c r="BL160" s="19" t="s">
        <v>252</v>
      </c>
      <c r="BM160" s="192" t="s">
        <v>323</v>
      </c>
    </row>
    <row r="161" spans="1:65" s="2" customFormat="1" ht="11.25">
      <c r="A161" s="36"/>
      <c r="B161" s="37"/>
      <c r="C161" s="38"/>
      <c r="D161" s="194" t="s">
        <v>213</v>
      </c>
      <c r="E161" s="38"/>
      <c r="F161" s="195" t="s">
        <v>324</v>
      </c>
      <c r="G161" s="38"/>
      <c r="H161" s="38"/>
      <c r="I161" s="196"/>
      <c r="J161" s="38"/>
      <c r="K161" s="38"/>
      <c r="L161" s="41"/>
      <c r="M161" s="197"/>
      <c r="N161" s="198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213</v>
      </c>
      <c r="AU161" s="19" t="s">
        <v>80</v>
      </c>
    </row>
    <row r="162" spans="1:65" s="2" customFormat="1" ht="33" customHeight="1">
      <c r="A162" s="36"/>
      <c r="B162" s="37"/>
      <c r="C162" s="181" t="s">
        <v>325</v>
      </c>
      <c r="D162" s="181" t="s">
        <v>207</v>
      </c>
      <c r="E162" s="182" t="s">
        <v>326</v>
      </c>
      <c r="F162" s="183" t="s">
        <v>327</v>
      </c>
      <c r="G162" s="184" t="s">
        <v>286</v>
      </c>
      <c r="H162" s="185">
        <v>60</v>
      </c>
      <c r="I162" s="186"/>
      <c r="J162" s="187">
        <f>ROUND(I162*H162,2)</f>
        <v>0</v>
      </c>
      <c r="K162" s="183" t="s">
        <v>211</v>
      </c>
      <c r="L162" s="41"/>
      <c r="M162" s="188" t="s">
        <v>19</v>
      </c>
      <c r="N162" s="189" t="s">
        <v>39</v>
      </c>
      <c r="O162" s="66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2" t="s">
        <v>252</v>
      </c>
      <c r="AT162" s="192" t="s">
        <v>207</v>
      </c>
      <c r="AU162" s="192" t="s">
        <v>80</v>
      </c>
      <c r="AY162" s="19" t="s">
        <v>204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9" t="s">
        <v>75</v>
      </c>
      <c r="BK162" s="193">
        <f>ROUND(I162*H162,2)</f>
        <v>0</v>
      </c>
      <c r="BL162" s="19" t="s">
        <v>252</v>
      </c>
      <c r="BM162" s="192" t="s">
        <v>328</v>
      </c>
    </row>
    <row r="163" spans="1:65" s="2" customFormat="1" ht="11.25">
      <c r="A163" s="36"/>
      <c r="B163" s="37"/>
      <c r="C163" s="38"/>
      <c r="D163" s="194" t="s">
        <v>213</v>
      </c>
      <c r="E163" s="38"/>
      <c r="F163" s="195" t="s">
        <v>329</v>
      </c>
      <c r="G163" s="38"/>
      <c r="H163" s="38"/>
      <c r="I163" s="196"/>
      <c r="J163" s="38"/>
      <c r="K163" s="38"/>
      <c r="L163" s="41"/>
      <c r="M163" s="197"/>
      <c r="N163" s="198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213</v>
      </c>
      <c r="AU163" s="19" t="s">
        <v>80</v>
      </c>
    </row>
    <row r="164" spans="1:65" s="2" customFormat="1" ht="16.5" customHeight="1">
      <c r="A164" s="36"/>
      <c r="B164" s="37"/>
      <c r="C164" s="181" t="s">
        <v>330</v>
      </c>
      <c r="D164" s="181" t="s">
        <v>207</v>
      </c>
      <c r="E164" s="182" t="s">
        <v>331</v>
      </c>
      <c r="F164" s="183" t="s">
        <v>332</v>
      </c>
      <c r="G164" s="184" t="s">
        <v>232</v>
      </c>
      <c r="H164" s="185">
        <v>97</v>
      </c>
      <c r="I164" s="186"/>
      <c r="J164" s="187">
        <f>ROUND(I164*H164,2)</f>
        <v>0</v>
      </c>
      <c r="K164" s="183" t="s">
        <v>211</v>
      </c>
      <c r="L164" s="41"/>
      <c r="M164" s="188" t="s">
        <v>19</v>
      </c>
      <c r="N164" s="189" t="s">
        <v>39</v>
      </c>
      <c r="O164" s="66"/>
      <c r="P164" s="190">
        <f>O164*H164</f>
        <v>0</v>
      </c>
      <c r="Q164" s="190">
        <v>3.0000000000000001E-5</v>
      </c>
      <c r="R164" s="190">
        <f>Q164*H164</f>
        <v>2.9100000000000003E-3</v>
      </c>
      <c r="S164" s="190">
        <v>0</v>
      </c>
      <c r="T164" s="19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2" t="s">
        <v>252</v>
      </c>
      <c r="AT164" s="192" t="s">
        <v>207</v>
      </c>
      <c r="AU164" s="192" t="s">
        <v>80</v>
      </c>
      <c r="AY164" s="19" t="s">
        <v>204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9" t="s">
        <v>75</v>
      </c>
      <c r="BK164" s="193">
        <f>ROUND(I164*H164,2)</f>
        <v>0</v>
      </c>
      <c r="BL164" s="19" t="s">
        <v>252</v>
      </c>
      <c r="BM164" s="192" t="s">
        <v>333</v>
      </c>
    </row>
    <row r="165" spans="1:65" s="2" customFormat="1" ht="11.25">
      <c r="A165" s="36"/>
      <c r="B165" s="37"/>
      <c r="C165" s="38"/>
      <c r="D165" s="194" t="s">
        <v>213</v>
      </c>
      <c r="E165" s="38"/>
      <c r="F165" s="195" t="s">
        <v>334</v>
      </c>
      <c r="G165" s="38"/>
      <c r="H165" s="38"/>
      <c r="I165" s="196"/>
      <c r="J165" s="38"/>
      <c r="K165" s="38"/>
      <c r="L165" s="41"/>
      <c r="M165" s="197"/>
      <c r="N165" s="198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213</v>
      </c>
      <c r="AU165" s="19" t="s">
        <v>80</v>
      </c>
    </row>
    <row r="166" spans="1:65" s="2" customFormat="1" ht="24.2" customHeight="1">
      <c r="A166" s="36"/>
      <c r="B166" s="37"/>
      <c r="C166" s="181" t="s">
        <v>8</v>
      </c>
      <c r="D166" s="181" t="s">
        <v>207</v>
      </c>
      <c r="E166" s="182" t="s">
        <v>335</v>
      </c>
      <c r="F166" s="183" t="s">
        <v>336</v>
      </c>
      <c r="G166" s="184" t="s">
        <v>232</v>
      </c>
      <c r="H166" s="185">
        <v>3</v>
      </c>
      <c r="I166" s="186"/>
      <c r="J166" s="187">
        <f>ROUND(I166*H166,2)</f>
        <v>0</v>
      </c>
      <c r="K166" s="183" t="s">
        <v>211</v>
      </c>
      <c r="L166" s="41"/>
      <c r="M166" s="188" t="s">
        <v>19</v>
      </c>
      <c r="N166" s="189" t="s">
        <v>39</v>
      </c>
      <c r="O166" s="66"/>
      <c r="P166" s="190">
        <f>O166*H166</f>
        <v>0</v>
      </c>
      <c r="Q166" s="190">
        <v>0</v>
      </c>
      <c r="R166" s="190">
        <f>Q166*H166</f>
        <v>0</v>
      </c>
      <c r="S166" s="190">
        <v>0.35499999999999998</v>
      </c>
      <c r="T166" s="191">
        <f>S166*H166</f>
        <v>1.0649999999999999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2" t="s">
        <v>252</v>
      </c>
      <c r="AT166" s="192" t="s">
        <v>207</v>
      </c>
      <c r="AU166" s="192" t="s">
        <v>80</v>
      </c>
      <c r="AY166" s="19" t="s">
        <v>204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9" t="s">
        <v>75</v>
      </c>
      <c r="BK166" s="193">
        <f>ROUND(I166*H166,2)</f>
        <v>0</v>
      </c>
      <c r="BL166" s="19" t="s">
        <v>252</v>
      </c>
      <c r="BM166" s="192" t="s">
        <v>337</v>
      </c>
    </row>
    <row r="167" spans="1:65" s="2" customFormat="1" ht="11.25">
      <c r="A167" s="36"/>
      <c r="B167" s="37"/>
      <c r="C167" s="38"/>
      <c r="D167" s="194" t="s">
        <v>213</v>
      </c>
      <c r="E167" s="38"/>
      <c r="F167" s="195" t="s">
        <v>338</v>
      </c>
      <c r="G167" s="38"/>
      <c r="H167" s="38"/>
      <c r="I167" s="196"/>
      <c r="J167" s="38"/>
      <c r="K167" s="38"/>
      <c r="L167" s="41"/>
      <c r="M167" s="197"/>
      <c r="N167" s="198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213</v>
      </c>
      <c r="AU167" s="19" t="s">
        <v>80</v>
      </c>
    </row>
    <row r="168" spans="1:65" s="2" customFormat="1" ht="24.2" customHeight="1">
      <c r="A168" s="36"/>
      <c r="B168" s="37"/>
      <c r="C168" s="181" t="s">
        <v>339</v>
      </c>
      <c r="D168" s="181" t="s">
        <v>207</v>
      </c>
      <c r="E168" s="182" t="s">
        <v>340</v>
      </c>
      <c r="F168" s="183" t="s">
        <v>341</v>
      </c>
      <c r="G168" s="184" t="s">
        <v>286</v>
      </c>
      <c r="H168" s="185">
        <v>28</v>
      </c>
      <c r="I168" s="186"/>
      <c r="J168" s="187">
        <f>ROUND(I168*H168,2)</f>
        <v>0</v>
      </c>
      <c r="K168" s="183" t="s">
        <v>211</v>
      </c>
      <c r="L168" s="41"/>
      <c r="M168" s="188" t="s">
        <v>19</v>
      </c>
      <c r="N168" s="189" t="s">
        <v>39</v>
      </c>
      <c r="O168" s="66"/>
      <c r="P168" s="190">
        <f>O168*H168</f>
        <v>0</v>
      </c>
      <c r="Q168" s="190">
        <v>3.5999999999999999E-3</v>
      </c>
      <c r="R168" s="190">
        <f>Q168*H168</f>
        <v>0.1008</v>
      </c>
      <c r="S168" s="190">
        <v>0</v>
      </c>
      <c r="T168" s="19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2" t="s">
        <v>252</v>
      </c>
      <c r="AT168" s="192" t="s">
        <v>207</v>
      </c>
      <c r="AU168" s="192" t="s">
        <v>80</v>
      </c>
      <c r="AY168" s="19" t="s">
        <v>204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9" t="s">
        <v>75</v>
      </c>
      <c r="BK168" s="193">
        <f>ROUND(I168*H168,2)</f>
        <v>0</v>
      </c>
      <c r="BL168" s="19" t="s">
        <v>252</v>
      </c>
      <c r="BM168" s="192" t="s">
        <v>342</v>
      </c>
    </row>
    <row r="169" spans="1:65" s="2" customFormat="1" ht="11.25">
      <c r="A169" s="36"/>
      <c r="B169" s="37"/>
      <c r="C169" s="38"/>
      <c r="D169" s="194" t="s">
        <v>213</v>
      </c>
      <c r="E169" s="38"/>
      <c r="F169" s="195" t="s">
        <v>343</v>
      </c>
      <c r="G169" s="38"/>
      <c r="H169" s="38"/>
      <c r="I169" s="196"/>
      <c r="J169" s="38"/>
      <c r="K169" s="38"/>
      <c r="L169" s="41"/>
      <c r="M169" s="197"/>
      <c r="N169" s="198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213</v>
      </c>
      <c r="AU169" s="19" t="s">
        <v>80</v>
      </c>
    </row>
    <row r="170" spans="1:65" s="13" customFormat="1" ht="11.25">
      <c r="B170" s="199"/>
      <c r="C170" s="200"/>
      <c r="D170" s="201" t="s">
        <v>215</v>
      </c>
      <c r="E170" s="202" t="s">
        <v>19</v>
      </c>
      <c r="F170" s="203" t="s">
        <v>344</v>
      </c>
      <c r="G170" s="200"/>
      <c r="H170" s="204">
        <v>28</v>
      </c>
      <c r="I170" s="205"/>
      <c r="J170" s="200"/>
      <c r="K170" s="200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215</v>
      </c>
      <c r="AU170" s="210" t="s">
        <v>80</v>
      </c>
      <c r="AV170" s="13" t="s">
        <v>80</v>
      </c>
      <c r="AW170" s="13" t="s">
        <v>30</v>
      </c>
      <c r="AX170" s="13" t="s">
        <v>68</v>
      </c>
      <c r="AY170" s="210" t="s">
        <v>204</v>
      </c>
    </row>
    <row r="171" spans="1:65" s="14" customFormat="1" ht="11.25">
      <c r="B171" s="211"/>
      <c r="C171" s="212"/>
      <c r="D171" s="201" t="s">
        <v>215</v>
      </c>
      <c r="E171" s="213" t="s">
        <v>19</v>
      </c>
      <c r="F171" s="214" t="s">
        <v>217</v>
      </c>
      <c r="G171" s="212"/>
      <c r="H171" s="215">
        <v>28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215</v>
      </c>
      <c r="AU171" s="221" t="s">
        <v>80</v>
      </c>
      <c r="AV171" s="14" t="s">
        <v>206</v>
      </c>
      <c r="AW171" s="14" t="s">
        <v>30</v>
      </c>
      <c r="AX171" s="14" t="s">
        <v>75</v>
      </c>
      <c r="AY171" s="221" t="s">
        <v>204</v>
      </c>
    </row>
    <row r="172" spans="1:65" s="2" customFormat="1" ht="16.5" customHeight="1">
      <c r="A172" s="36"/>
      <c r="B172" s="37"/>
      <c r="C172" s="222" t="s">
        <v>345</v>
      </c>
      <c r="D172" s="222" t="s">
        <v>243</v>
      </c>
      <c r="E172" s="223" t="s">
        <v>346</v>
      </c>
      <c r="F172" s="224" t="s">
        <v>347</v>
      </c>
      <c r="G172" s="225" t="s">
        <v>286</v>
      </c>
      <c r="H172" s="226">
        <v>28</v>
      </c>
      <c r="I172" s="227"/>
      <c r="J172" s="228">
        <f>ROUND(I172*H172,2)</f>
        <v>0</v>
      </c>
      <c r="K172" s="224" t="s">
        <v>211</v>
      </c>
      <c r="L172" s="229"/>
      <c r="M172" s="230" t="s">
        <v>19</v>
      </c>
      <c r="N172" s="231" t="s">
        <v>39</v>
      </c>
      <c r="O172" s="66"/>
      <c r="P172" s="190">
        <f>O172*H172</f>
        <v>0</v>
      </c>
      <c r="Q172" s="190">
        <v>9.2000000000000003E-4</v>
      </c>
      <c r="R172" s="190">
        <f>Q172*H172</f>
        <v>2.5760000000000002E-2</v>
      </c>
      <c r="S172" s="190">
        <v>0</v>
      </c>
      <c r="T172" s="19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2" t="s">
        <v>258</v>
      </c>
      <c r="AT172" s="192" t="s">
        <v>243</v>
      </c>
      <c r="AU172" s="192" t="s">
        <v>80</v>
      </c>
      <c r="AY172" s="19" t="s">
        <v>204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9" t="s">
        <v>75</v>
      </c>
      <c r="BK172" s="193">
        <f>ROUND(I172*H172,2)</f>
        <v>0</v>
      </c>
      <c r="BL172" s="19" t="s">
        <v>252</v>
      </c>
      <c r="BM172" s="192" t="s">
        <v>348</v>
      </c>
    </row>
    <row r="173" spans="1:65" s="2" customFormat="1" ht="19.5">
      <c r="A173" s="36"/>
      <c r="B173" s="37"/>
      <c r="C173" s="38"/>
      <c r="D173" s="201" t="s">
        <v>311</v>
      </c>
      <c r="E173" s="38"/>
      <c r="F173" s="242" t="s">
        <v>349</v>
      </c>
      <c r="G173" s="38"/>
      <c r="H173" s="38"/>
      <c r="I173" s="196"/>
      <c r="J173" s="38"/>
      <c r="K173" s="38"/>
      <c r="L173" s="41"/>
      <c r="M173" s="197"/>
      <c r="N173" s="198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311</v>
      </c>
      <c r="AU173" s="19" t="s">
        <v>80</v>
      </c>
    </row>
    <row r="174" spans="1:65" s="2" customFormat="1" ht="24.2" customHeight="1">
      <c r="A174" s="36"/>
      <c r="B174" s="37"/>
      <c r="C174" s="181" t="s">
        <v>350</v>
      </c>
      <c r="D174" s="181" t="s">
        <v>207</v>
      </c>
      <c r="E174" s="182" t="s">
        <v>351</v>
      </c>
      <c r="F174" s="183" t="s">
        <v>352</v>
      </c>
      <c r="G174" s="184" t="s">
        <v>232</v>
      </c>
      <c r="H174" s="185">
        <v>3</v>
      </c>
      <c r="I174" s="186"/>
      <c r="J174" s="187">
        <f>ROUND(I174*H174,2)</f>
        <v>0</v>
      </c>
      <c r="K174" s="183" t="s">
        <v>211</v>
      </c>
      <c r="L174" s="41"/>
      <c r="M174" s="188" t="s">
        <v>19</v>
      </c>
      <c r="N174" s="189" t="s">
        <v>39</v>
      </c>
      <c r="O174" s="66"/>
      <c r="P174" s="190">
        <f>O174*H174</f>
        <v>0</v>
      </c>
      <c r="Q174" s="190">
        <v>8.3500000000000005E-2</v>
      </c>
      <c r="R174" s="190">
        <f>Q174*H174</f>
        <v>0.2505</v>
      </c>
      <c r="S174" s="190">
        <v>0</v>
      </c>
      <c r="T174" s="191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2" t="s">
        <v>252</v>
      </c>
      <c r="AT174" s="192" t="s">
        <v>207</v>
      </c>
      <c r="AU174" s="192" t="s">
        <v>80</v>
      </c>
      <c r="AY174" s="19" t="s">
        <v>204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9" t="s">
        <v>75</v>
      </c>
      <c r="BK174" s="193">
        <f>ROUND(I174*H174,2)</f>
        <v>0</v>
      </c>
      <c r="BL174" s="19" t="s">
        <v>252</v>
      </c>
      <c r="BM174" s="192" t="s">
        <v>353</v>
      </c>
    </row>
    <row r="175" spans="1:65" s="2" customFormat="1" ht="11.25">
      <c r="A175" s="36"/>
      <c r="B175" s="37"/>
      <c r="C175" s="38"/>
      <c r="D175" s="194" t="s">
        <v>213</v>
      </c>
      <c r="E175" s="38"/>
      <c r="F175" s="195" t="s">
        <v>354</v>
      </c>
      <c r="G175" s="38"/>
      <c r="H175" s="38"/>
      <c r="I175" s="196"/>
      <c r="J175" s="38"/>
      <c r="K175" s="38"/>
      <c r="L175" s="41"/>
      <c r="M175" s="197"/>
      <c r="N175" s="198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213</v>
      </c>
      <c r="AU175" s="19" t="s">
        <v>80</v>
      </c>
    </row>
    <row r="176" spans="1:65" s="15" customFormat="1" ht="11.25">
      <c r="B176" s="232"/>
      <c r="C176" s="233"/>
      <c r="D176" s="201" t="s">
        <v>215</v>
      </c>
      <c r="E176" s="234" t="s">
        <v>19</v>
      </c>
      <c r="F176" s="235" t="s">
        <v>355</v>
      </c>
      <c r="G176" s="233"/>
      <c r="H176" s="234" t="s">
        <v>19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215</v>
      </c>
      <c r="AU176" s="241" t="s">
        <v>80</v>
      </c>
      <c r="AV176" s="15" t="s">
        <v>75</v>
      </c>
      <c r="AW176" s="15" t="s">
        <v>30</v>
      </c>
      <c r="AX176" s="15" t="s">
        <v>68</v>
      </c>
      <c r="AY176" s="241" t="s">
        <v>204</v>
      </c>
    </row>
    <row r="177" spans="1:65" s="13" customFormat="1" ht="11.25">
      <c r="B177" s="199"/>
      <c r="C177" s="200"/>
      <c r="D177" s="201" t="s">
        <v>215</v>
      </c>
      <c r="E177" s="202" t="s">
        <v>19</v>
      </c>
      <c r="F177" s="203" t="s">
        <v>245</v>
      </c>
      <c r="G177" s="200"/>
      <c r="H177" s="204">
        <v>3</v>
      </c>
      <c r="I177" s="205"/>
      <c r="J177" s="200"/>
      <c r="K177" s="200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215</v>
      </c>
      <c r="AU177" s="210" t="s">
        <v>80</v>
      </c>
      <c r="AV177" s="13" t="s">
        <v>80</v>
      </c>
      <c r="AW177" s="13" t="s">
        <v>30</v>
      </c>
      <c r="AX177" s="13" t="s">
        <v>75</v>
      </c>
      <c r="AY177" s="210" t="s">
        <v>204</v>
      </c>
    </row>
    <row r="178" spans="1:65" s="12" customFormat="1" ht="25.9" customHeight="1">
      <c r="B178" s="165"/>
      <c r="C178" s="166"/>
      <c r="D178" s="167" t="s">
        <v>67</v>
      </c>
      <c r="E178" s="168" t="s">
        <v>356</v>
      </c>
      <c r="F178" s="168" t="s">
        <v>357</v>
      </c>
      <c r="G178" s="166"/>
      <c r="H178" s="166"/>
      <c r="I178" s="169"/>
      <c r="J178" s="170">
        <f>BK178</f>
        <v>0</v>
      </c>
      <c r="K178" s="166"/>
      <c r="L178" s="171"/>
      <c r="M178" s="172"/>
      <c r="N178" s="173"/>
      <c r="O178" s="173"/>
      <c r="P178" s="174">
        <f>SUM(P179:P190)</f>
        <v>0</v>
      </c>
      <c r="Q178" s="173"/>
      <c r="R178" s="174">
        <f>SUM(R179:R190)</f>
        <v>0</v>
      </c>
      <c r="S178" s="173"/>
      <c r="T178" s="175">
        <f>SUM(T179:T190)</f>
        <v>0</v>
      </c>
      <c r="AR178" s="176" t="s">
        <v>75</v>
      </c>
      <c r="AT178" s="177" t="s">
        <v>67</v>
      </c>
      <c r="AU178" s="177" t="s">
        <v>68</v>
      </c>
      <c r="AY178" s="176" t="s">
        <v>204</v>
      </c>
      <c r="BK178" s="178">
        <f>SUM(BK179:BK190)</f>
        <v>0</v>
      </c>
    </row>
    <row r="179" spans="1:65" s="2" customFormat="1" ht="21.75" customHeight="1">
      <c r="A179" s="36"/>
      <c r="B179" s="37"/>
      <c r="C179" s="181" t="s">
        <v>358</v>
      </c>
      <c r="D179" s="181" t="s">
        <v>207</v>
      </c>
      <c r="E179" s="182" t="s">
        <v>359</v>
      </c>
      <c r="F179" s="183" t="s">
        <v>360</v>
      </c>
      <c r="G179" s="184" t="s">
        <v>361</v>
      </c>
      <c r="H179" s="185">
        <v>3.52</v>
      </c>
      <c r="I179" s="186"/>
      <c r="J179" s="187">
        <f>ROUND(I179*H179,2)</f>
        <v>0</v>
      </c>
      <c r="K179" s="183" t="s">
        <v>211</v>
      </c>
      <c r="L179" s="41"/>
      <c r="M179" s="188" t="s">
        <v>19</v>
      </c>
      <c r="N179" s="189" t="s">
        <v>39</v>
      </c>
      <c r="O179" s="66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2" t="s">
        <v>206</v>
      </c>
      <c r="AT179" s="192" t="s">
        <v>207</v>
      </c>
      <c r="AU179" s="192" t="s">
        <v>75</v>
      </c>
      <c r="AY179" s="19" t="s">
        <v>204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9" t="s">
        <v>75</v>
      </c>
      <c r="BK179" s="193">
        <f>ROUND(I179*H179,2)</f>
        <v>0</v>
      </c>
      <c r="BL179" s="19" t="s">
        <v>206</v>
      </c>
      <c r="BM179" s="192" t="s">
        <v>362</v>
      </c>
    </row>
    <row r="180" spans="1:65" s="2" customFormat="1" ht="11.25">
      <c r="A180" s="36"/>
      <c r="B180" s="37"/>
      <c r="C180" s="38"/>
      <c r="D180" s="194" t="s">
        <v>213</v>
      </c>
      <c r="E180" s="38"/>
      <c r="F180" s="195" t="s">
        <v>363</v>
      </c>
      <c r="G180" s="38"/>
      <c r="H180" s="38"/>
      <c r="I180" s="196"/>
      <c r="J180" s="38"/>
      <c r="K180" s="38"/>
      <c r="L180" s="41"/>
      <c r="M180" s="197"/>
      <c r="N180" s="198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213</v>
      </c>
      <c r="AU180" s="19" t="s">
        <v>75</v>
      </c>
    </row>
    <row r="181" spans="1:65" s="15" customFormat="1" ht="11.25">
      <c r="B181" s="232"/>
      <c r="C181" s="233"/>
      <c r="D181" s="201" t="s">
        <v>215</v>
      </c>
      <c r="E181" s="234" t="s">
        <v>19</v>
      </c>
      <c r="F181" s="235" t="s">
        <v>364</v>
      </c>
      <c r="G181" s="233"/>
      <c r="H181" s="234" t="s">
        <v>19</v>
      </c>
      <c r="I181" s="236"/>
      <c r="J181" s="233"/>
      <c r="K181" s="233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215</v>
      </c>
      <c r="AU181" s="241" t="s">
        <v>75</v>
      </c>
      <c r="AV181" s="15" t="s">
        <v>75</v>
      </c>
      <c r="AW181" s="15" t="s">
        <v>30</v>
      </c>
      <c r="AX181" s="15" t="s">
        <v>68</v>
      </c>
      <c r="AY181" s="241" t="s">
        <v>204</v>
      </c>
    </row>
    <row r="182" spans="1:65" s="13" customFormat="1" ht="11.25">
      <c r="B182" s="199"/>
      <c r="C182" s="200"/>
      <c r="D182" s="201" t="s">
        <v>215</v>
      </c>
      <c r="E182" s="202" t="s">
        <v>19</v>
      </c>
      <c r="F182" s="203" t="s">
        <v>365</v>
      </c>
      <c r="G182" s="200"/>
      <c r="H182" s="204">
        <v>3.52</v>
      </c>
      <c r="I182" s="205"/>
      <c r="J182" s="200"/>
      <c r="K182" s="200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215</v>
      </c>
      <c r="AU182" s="210" t="s">
        <v>75</v>
      </c>
      <c r="AV182" s="13" t="s">
        <v>80</v>
      </c>
      <c r="AW182" s="13" t="s">
        <v>30</v>
      </c>
      <c r="AX182" s="13" t="s">
        <v>68</v>
      </c>
      <c r="AY182" s="210" t="s">
        <v>204</v>
      </c>
    </row>
    <row r="183" spans="1:65" s="14" customFormat="1" ht="11.25">
      <c r="B183" s="211"/>
      <c r="C183" s="212"/>
      <c r="D183" s="201" t="s">
        <v>215</v>
      </c>
      <c r="E183" s="213" t="s">
        <v>19</v>
      </c>
      <c r="F183" s="214" t="s">
        <v>217</v>
      </c>
      <c r="G183" s="212"/>
      <c r="H183" s="215">
        <v>3.52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215</v>
      </c>
      <c r="AU183" s="221" t="s">
        <v>75</v>
      </c>
      <c r="AV183" s="14" t="s">
        <v>206</v>
      </c>
      <c r="AW183" s="14" t="s">
        <v>30</v>
      </c>
      <c r="AX183" s="14" t="s">
        <v>75</v>
      </c>
      <c r="AY183" s="221" t="s">
        <v>204</v>
      </c>
    </row>
    <row r="184" spans="1:65" s="2" customFormat="1" ht="21.75" customHeight="1">
      <c r="A184" s="36"/>
      <c r="B184" s="37"/>
      <c r="C184" s="181" t="s">
        <v>366</v>
      </c>
      <c r="D184" s="181" t="s">
        <v>207</v>
      </c>
      <c r="E184" s="182" t="s">
        <v>367</v>
      </c>
      <c r="F184" s="183" t="s">
        <v>368</v>
      </c>
      <c r="G184" s="184" t="s">
        <v>361</v>
      </c>
      <c r="H184" s="185">
        <v>3.5230000000000001</v>
      </c>
      <c r="I184" s="186"/>
      <c r="J184" s="187">
        <f>ROUND(I184*H184,2)</f>
        <v>0</v>
      </c>
      <c r="K184" s="183" t="s">
        <v>211</v>
      </c>
      <c r="L184" s="41"/>
      <c r="M184" s="188" t="s">
        <v>19</v>
      </c>
      <c r="N184" s="189" t="s">
        <v>39</v>
      </c>
      <c r="O184" s="66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2" t="s">
        <v>206</v>
      </c>
      <c r="AT184" s="192" t="s">
        <v>207</v>
      </c>
      <c r="AU184" s="192" t="s">
        <v>75</v>
      </c>
      <c r="AY184" s="19" t="s">
        <v>204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9" t="s">
        <v>75</v>
      </c>
      <c r="BK184" s="193">
        <f>ROUND(I184*H184,2)</f>
        <v>0</v>
      </c>
      <c r="BL184" s="19" t="s">
        <v>206</v>
      </c>
      <c r="BM184" s="192" t="s">
        <v>369</v>
      </c>
    </row>
    <row r="185" spans="1:65" s="2" customFormat="1" ht="11.25">
      <c r="A185" s="36"/>
      <c r="B185" s="37"/>
      <c r="C185" s="38"/>
      <c r="D185" s="194" t="s">
        <v>213</v>
      </c>
      <c r="E185" s="38"/>
      <c r="F185" s="195" t="s">
        <v>370</v>
      </c>
      <c r="G185" s="38"/>
      <c r="H185" s="38"/>
      <c r="I185" s="196"/>
      <c r="J185" s="38"/>
      <c r="K185" s="38"/>
      <c r="L185" s="41"/>
      <c r="M185" s="197"/>
      <c r="N185" s="198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213</v>
      </c>
      <c r="AU185" s="19" t="s">
        <v>75</v>
      </c>
    </row>
    <row r="186" spans="1:65" s="2" customFormat="1" ht="24.2" customHeight="1">
      <c r="A186" s="36"/>
      <c r="B186" s="37"/>
      <c r="C186" s="181" t="s">
        <v>7</v>
      </c>
      <c r="D186" s="181" t="s">
        <v>207</v>
      </c>
      <c r="E186" s="182" t="s">
        <v>371</v>
      </c>
      <c r="F186" s="183" t="s">
        <v>372</v>
      </c>
      <c r="G186" s="184" t="s">
        <v>361</v>
      </c>
      <c r="H186" s="185">
        <v>77.44</v>
      </c>
      <c r="I186" s="186"/>
      <c r="J186" s="187">
        <f>ROUND(I186*H186,2)</f>
        <v>0</v>
      </c>
      <c r="K186" s="183" t="s">
        <v>211</v>
      </c>
      <c r="L186" s="41"/>
      <c r="M186" s="188" t="s">
        <v>19</v>
      </c>
      <c r="N186" s="189" t="s">
        <v>39</v>
      </c>
      <c r="O186" s="66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2" t="s">
        <v>206</v>
      </c>
      <c r="AT186" s="192" t="s">
        <v>207</v>
      </c>
      <c r="AU186" s="192" t="s">
        <v>75</v>
      </c>
      <c r="AY186" s="19" t="s">
        <v>204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9" t="s">
        <v>75</v>
      </c>
      <c r="BK186" s="193">
        <f>ROUND(I186*H186,2)</f>
        <v>0</v>
      </c>
      <c r="BL186" s="19" t="s">
        <v>206</v>
      </c>
      <c r="BM186" s="192" t="s">
        <v>373</v>
      </c>
    </row>
    <row r="187" spans="1:65" s="2" customFormat="1" ht="11.25">
      <c r="A187" s="36"/>
      <c r="B187" s="37"/>
      <c r="C187" s="38"/>
      <c r="D187" s="194" t="s">
        <v>213</v>
      </c>
      <c r="E187" s="38"/>
      <c r="F187" s="195" t="s">
        <v>374</v>
      </c>
      <c r="G187" s="38"/>
      <c r="H187" s="38"/>
      <c r="I187" s="196"/>
      <c r="J187" s="38"/>
      <c r="K187" s="38"/>
      <c r="L187" s="41"/>
      <c r="M187" s="197"/>
      <c r="N187" s="198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213</v>
      </c>
      <c r="AU187" s="19" t="s">
        <v>75</v>
      </c>
    </row>
    <row r="188" spans="1:65" s="13" customFormat="1" ht="11.25">
      <c r="B188" s="199"/>
      <c r="C188" s="200"/>
      <c r="D188" s="201" t="s">
        <v>215</v>
      </c>
      <c r="E188" s="202" t="s">
        <v>19</v>
      </c>
      <c r="F188" s="203" t="s">
        <v>375</v>
      </c>
      <c r="G188" s="200"/>
      <c r="H188" s="204">
        <v>77.44</v>
      </c>
      <c r="I188" s="205"/>
      <c r="J188" s="200"/>
      <c r="K188" s="200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215</v>
      </c>
      <c r="AU188" s="210" t="s">
        <v>75</v>
      </c>
      <c r="AV188" s="13" t="s">
        <v>80</v>
      </c>
      <c r="AW188" s="13" t="s">
        <v>30</v>
      </c>
      <c r="AX188" s="13" t="s">
        <v>75</v>
      </c>
      <c r="AY188" s="210" t="s">
        <v>204</v>
      </c>
    </row>
    <row r="189" spans="1:65" s="2" customFormat="1" ht="24.2" customHeight="1">
      <c r="A189" s="36"/>
      <c r="B189" s="37"/>
      <c r="C189" s="181" t="s">
        <v>376</v>
      </c>
      <c r="D189" s="181" t="s">
        <v>207</v>
      </c>
      <c r="E189" s="182" t="s">
        <v>377</v>
      </c>
      <c r="F189" s="183" t="s">
        <v>378</v>
      </c>
      <c r="G189" s="184" t="s">
        <v>361</v>
      </c>
      <c r="H189" s="185">
        <v>3.52</v>
      </c>
      <c r="I189" s="186"/>
      <c r="J189" s="187">
        <f>ROUND(I189*H189,2)</f>
        <v>0</v>
      </c>
      <c r="K189" s="183" t="s">
        <v>211</v>
      </c>
      <c r="L189" s="41"/>
      <c r="M189" s="188" t="s">
        <v>19</v>
      </c>
      <c r="N189" s="189" t="s">
        <v>39</v>
      </c>
      <c r="O189" s="66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2" t="s">
        <v>206</v>
      </c>
      <c r="AT189" s="192" t="s">
        <v>207</v>
      </c>
      <c r="AU189" s="192" t="s">
        <v>75</v>
      </c>
      <c r="AY189" s="19" t="s">
        <v>204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9" t="s">
        <v>75</v>
      </c>
      <c r="BK189" s="193">
        <f>ROUND(I189*H189,2)</f>
        <v>0</v>
      </c>
      <c r="BL189" s="19" t="s">
        <v>206</v>
      </c>
      <c r="BM189" s="192" t="s">
        <v>379</v>
      </c>
    </row>
    <row r="190" spans="1:65" s="2" customFormat="1" ht="11.25">
      <c r="A190" s="36"/>
      <c r="B190" s="37"/>
      <c r="C190" s="38"/>
      <c r="D190" s="194" t="s">
        <v>213</v>
      </c>
      <c r="E190" s="38"/>
      <c r="F190" s="195" t="s">
        <v>380</v>
      </c>
      <c r="G190" s="38"/>
      <c r="H190" s="38"/>
      <c r="I190" s="196"/>
      <c r="J190" s="38"/>
      <c r="K190" s="38"/>
      <c r="L190" s="41"/>
      <c r="M190" s="243"/>
      <c r="N190" s="244"/>
      <c r="O190" s="245"/>
      <c r="P190" s="245"/>
      <c r="Q190" s="245"/>
      <c r="R190" s="245"/>
      <c r="S190" s="245"/>
      <c r="T190" s="24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213</v>
      </c>
      <c r="AU190" s="19" t="s">
        <v>75</v>
      </c>
    </row>
    <row r="191" spans="1:65" s="2" customFormat="1" ht="6.95" customHeight="1">
      <c r="A191" s="36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41"/>
      <c r="M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</row>
  </sheetData>
  <sheetProtection algorithmName="SHA-512" hashValue="u+7K6wXXv3MYcwJYQT7GGf3SMvT0Kl91+RoIxDL+I/X1jDem5955pX3w0Dlvp7HnoaYkVpULfRBoq06gF6mcTg==" saltValue="ftjbdWgM12y2RZ9B3Df9NIdFbHvh46pKOQbv6hp8Qy2VQk8SC5kndIua7VVXxnvgPRkKTQkHzAHo2Dh9j4n78w==" spinCount="100000" sheet="1" objects="1" scenarios="1" formatColumns="0" formatRows="0" autoFilter="0"/>
  <autoFilter ref="C91:K190" xr:uid="{00000000-0009-0000-0000-000001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 xr:uid="{00000000-0004-0000-0100-000000000000}"/>
    <hyperlink ref="F100" r:id="rId2" xr:uid="{00000000-0004-0000-0100-000001000000}"/>
    <hyperlink ref="F104" r:id="rId3" xr:uid="{00000000-0004-0000-0100-000002000000}"/>
    <hyperlink ref="F108" r:id="rId4" xr:uid="{00000000-0004-0000-0100-000003000000}"/>
    <hyperlink ref="F112" r:id="rId5" xr:uid="{00000000-0004-0000-0100-000004000000}"/>
    <hyperlink ref="F117" r:id="rId6" xr:uid="{00000000-0004-0000-0100-000005000000}"/>
    <hyperlink ref="F121" r:id="rId7" xr:uid="{00000000-0004-0000-0100-000006000000}"/>
    <hyperlink ref="F123" r:id="rId8" xr:uid="{00000000-0004-0000-0100-000007000000}"/>
    <hyperlink ref="F136" r:id="rId9" xr:uid="{00000000-0004-0000-0100-000008000000}"/>
    <hyperlink ref="F139" r:id="rId10" xr:uid="{00000000-0004-0000-0100-000009000000}"/>
    <hyperlink ref="F142" r:id="rId11" xr:uid="{00000000-0004-0000-0100-00000A000000}"/>
    <hyperlink ref="F144" r:id="rId12" xr:uid="{00000000-0004-0000-0100-00000B000000}"/>
    <hyperlink ref="F146" r:id="rId13" xr:uid="{00000000-0004-0000-0100-00000C000000}"/>
    <hyperlink ref="F161" r:id="rId14" xr:uid="{00000000-0004-0000-0100-00000D000000}"/>
    <hyperlink ref="F163" r:id="rId15" xr:uid="{00000000-0004-0000-0100-00000E000000}"/>
    <hyperlink ref="F165" r:id="rId16" xr:uid="{00000000-0004-0000-0100-00000F000000}"/>
    <hyperlink ref="F167" r:id="rId17" xr:uid="{00000000-0004-0000-0100-000010000000}"/>
    <hyperlink ref="F169" r:id="rId18" xr:uid="{00000000-0004-0000-0100-000011000000}"/>
    <hyperlink ref="F175" r:id="rId19" xr:uid="{00000000-0004-0000-0100-000012000000}"/>
    <hyperlink ref="F180" r:id="rId20" xr:uid="{00000000-0004-0000-0100-000013000000}"/>
    <hyperlink ref="F185" r:id="rId21" xr:uid="{00000000-0004-0000-0100-000014000000}"/>
    <hyperlink ref="F187" r:id="rId22" xr:uid="{00000000-0004-0000-0100-000015000000}"/>
    <hyperlink ref="F190" r:id="rId23" xr:uid="{00000000-0004-0000-0100-00001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2:BM16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139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1236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1282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1238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ROUND(J86,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ROUND((SUM(BE86:BE161)),  2)</f>
        <v>0</v>
      </c>
      <c r="G35" s="36"/>
      <c r="H35" s="36"/>
      <c r="I35" s="127">
        <v>0.21</v>
      </c>
      <c r="J35" s="126">
        <f>ROUND(((SUM(BE86:BE161))*I35),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ROUND((SUM(BF86:BF161)),  2)</f>
        <v>0</v>
      </c>
      <c r="G36" s="36"/>
      <c r="H36" s="36"/>
      <c r="I36" s="127">
        <v>0.15</v>
      </c>
      <c r="J36" s="126">
        <f>ROUND(((SUM(BF86:BF161))*I36),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ROUND((SUM(BG86:BG161)),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ROUND((SUM(BH86:BH161)),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ROUND((SUM(BI86:BI161)),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1236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28.2 - ÚOŽI - Oprava osvětlení zast. Senice zast.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Senice na Hané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J86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382</v>
      </c>
      <c r="E64" s="146"/>
      <c r="F64" s="146"/>
      <c r="G64" s="146"/>
      <c r="H64" s="146"/>
      <c r="I64" s="146"/>
      <c r="J64" s="147">
        <f>J87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1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189</v>
      </c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414" t="str">
        <f>E7</f>
        <v>Oprava osvětlení zast. na trati Litovel předměstí - Kostelec na Hané</v>
      </c>
      <c r="F74" s="415"/>
      <c r="G74" s="415"/>
      <c r="H74" s="415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1" customFormat="1" ht="12" customHeight="1">
      <c r="B75" s="23"/>
      <c r="C75" s="31" t="s">
        <v>171</v>
      </c>
      <c r="D75" s="24"/>
      <c r="E75" s="24"/>
      <c r="F75" s="24"/>
      <c r="G75" s="24"/>
      <c r="H75" s="24"/>
      <c r="I75" s="24"/>
      <c r="J75" s="24"/>
      <c r="K75" s="24"/>
      <c r="L75" s="22"/>
    </row>
    <row r="76" spans="1:31" s="2" customFormat="1" ht="16.5" customHeight="1">
      <c r="A76" s="36"/>
      <c r="B76" s="37"/>
      <c r="C76" s="38"/>
      <c r="D76" s="38"/>
      <c r="E76" s="414" t="s">
        <v>1236</v>
      </c>
      <c r="F76" s="416"/>
      <c r="G76" s="416"/>
      <c r="H76" s="416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173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70" t="str">
        <f>E11</f>
        <v>28.2 - ÚOŽI - Oprava osvětlení zast. Senice zast.</v>
      </c>
      <c r="F78" s="416"/>
      <c r="G78" s="416"/>
      <c r="H78" s="416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F14</f>
        <v>Senice na Hané</v>
      </c>
      <c r="G80" s="38"/>
      <c r="H80" s="38"/>
      <c r="I80" s="31" t="s">
        <v>23</v>
      </c>
      <c r="J80" s="61">
        <f>IF(J14="","",J14)</f>
        <v>0</v>
      </c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24</v>
      </c>
      <c r="D82" s="38"/>
      <c r="E82" s="38"/>
      <c r="F82" s="29" t="str">
        <f>E17</f>
        <v>Správa železnic</v>
      </c>
      <c r="G82" s="38"/>
      <c r="H82" s="38"/>
      <c r="I82" s="31" t="s">
        <v>29</v>
      </c>
      <c r="J82" s="34" t="str">
        <f>E23</f>
        <v xml:space="preserve"> 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27</v>
      </c>
      <c r="D83" s="38"/>
      <c r="E83" s="38"/>
      <c r="F83" s="29" t="str">
        <f>IF(E20="","",E20)</f>
        <v>Vyplň údaj</v>
      </c>
      <c r="G83" s="38"/>
      <c r="H83" s="38"/>
      <c r="I83" s="31" t="s">
        <v>31</v>
      </c>
      <c r="J83" s="34" t="str">
        <f>E26</f>
        <v>Tomáš Voldán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54"/>
      <c r="B85" s="155"/>
      <c r="C85" s="156" t="s">
        <v>190</v>
      </c>
      <c r="D85" s="157" t="s">
        <v>53</v>
      </c>
      <c r="E85" s="157" t="s">
        <v>49</v>
      </c>
      <c r="F85" s="157" t="s">
        <v>50</v>
      </c>
      <c r="G85" s="157" t="s">
        <v>191</v>
      </c>
      <c r="H85" s="157" t="s">
        <v>192</v>
      </c>
      <c r="I85" s="157" t="s">
        <v>193</v>
      </c>
      <c r="J85" s="157" t="s">
        <v>180</v>
      </c>
      <c r="K85" s="158" t="s">
        <v>194</v>
      </c>
      <c r="L85" s="159"/>
      <c r="M85" s="70" t="s">
        <v>19</v>
      </c>
      <c r="N85" s="71" t="s">
        <v>38</v>
      </c>
      <c r="O85" s="71" t="s">
        <v>195</v>
      </c>
      <c r="P85" s="71" t="s">
        <v>196</v>
      </c>
      <c r="Q85" s="71" t="s">
        <v>197</v>
      </c>
      <c r="R85" s="71" t="s">
        <v>198</v>
      </c>
      <c r="S85" s="71" t="s">
        <v>199</v>
      </c>
      <c r="T85" s="72" t="s">
        <v>200</v>
      </c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</row>
    <row r="86" spans="1:65" s="2" customFormat="1" ht="22.9" customHeight="1">
      <c r="A86" s="36"/>
      <c r="B86" s="37"/>
      <c r="C86" s="77" t="s">
        <v>201</v>
      </c>
      <c r="D86" s="38"/>
      <c r="E86" s="38"/>
      <c r="F86" s="38"/>
      <c r="G86" s="38"/>
      <c r="H86" s="38"/>
      <c r="I86" s="38"/>
      <c r="J86" s="160">
        <f>BK86</f>
        <v>0</v>
      </c>
      <c r="K86" s="38"/>
      <c r="L86" s="41"/>
      <c r="M86" s="73"/>
      <c r="N86" s="161"/>
      <c r="O86" s="74"/>
      <c r="P86" s="162">
        <f>P87</f>
        <v>0</v>
      </c>
      <c r="Q86" s="74"/>
      <c r="R86" s="162">
        <f>R87</f>
        <v>1.05</v>
      </c>
      <c r="S86" s="74"/>
      <c r="T86" s="163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67</v>
      </c>
      <c r="AU86" s="19" t="s">
        <v>181</v>
      </c>
      <c r="BK86" s="164">
        <f>BK87</f>
        <v>0</v>
      </c>
    </row>
    <row r="87" spans="1:65" s="12" customFormat="1" ht="25.9" customHeight="1">
      <c r="B87" s="165"/>
      <c r="C87" s="166"/>
      <c r="D87" s="167" t="s">
        <v>67</v>
      </c>
      <c r="E87" s="168" t="s">
        <v>383</v>
      </c>
      <c r="F87" s="168" t="s">
        <v>384</v>
      </c>
      <c r="G87" s="166"/>
      <c r="H87" s="166"/>
      <c r="I87" s="169"/>
      <c r="J87" s="170">
        <f>BK87</f>
        <v>0</v>
      </c>
      <c r="K87" s="166"/>
      <c r="L87" s="171"/>
      <c r="M87" s="172"/>
      <c r="N87" s="173"/>
      <c r="O87" s="173"/>
      <c r="P87" s="174">
        <f>SUM(P88:P161)</f>
        <v>0</v>
      </c>
      <c r="Q87" s="173"/>
      <c r="R87" s="174">
        <f>SUM(R88:R161)</f>
        <v>1.05</v>
      </c>
      <c r="S87" s="173"/>
      <c r="T87" s="175">
        <f>SUM(T88:T161)</f>
        <v>0</v>
      </c>
      <c r="AR87" s="176" t="s">
        <v>206</v>
      </c>
      <c r="AT87" s="177" t="s">
        <v>67</v>
      </c>
      <c r="AU87" s="177" t="s">
        <v>68</v>
      </c>
      <c r="AY87" s="176" t="s">
        <v>204</v>
      </c>
      <c r="BK87" s="178">
        <f>SUM(BK88:BK161)</f>
        <v>0</v>
      </c>
    </row>
    <row r="88" spans="1:65" s="2" customFormat="1" ht="37.9" customHeight="1">
      <c r="A88" s="36"/>
      <c r="B88" s="37"/>
      <c r="C88" s="181" t="s">
        <v>624</v>
      </c>
      <c r="D88" s="181" t="s">
        <v>207</v>
      </c>
      <c r="E88" s="182" t="s">
        <v>396</v>
      </c>
      <c r="F88" s="183" t="s">
        <v>397</v>
      </c>
      <c r="G88" s="184" t="s">
        <v>286</v>
      </c>
      <c r="H88" s="185">
        <v>464</v>
      </c>
      <c r="I88" s="186"/>
      <c r="J88" s="187">
        <f t="shared" ref="J88:J100" si="0">ROUND(I88*H88,2)</f>
        <v>0</v>
      </c>
      <c r="K88" s="183" t="s">
        <v>388</v>
      </c>
      <c r="L88" s="41"/>
      <c r="M88" s="188" t="s">
        <v>19</v>
      </c>
      <c r="N88" s="189" t="s">
        <v>39</v>
      </c>
      <c r="O88" s="66"/>
      <c r="P88" s="190">
        <f t="shared" ref="P88:P100" si="1">O88*H88</f>
        <v>0</v>
      </c>
      <c r="Q88" s="190">
        <v>0</v>
      </c>
      <c r="R88" s="190">
        <f t="shared" ref="R88:R100" si="2">Q88*H88</f>
        <v>0</v>
      </c>
      <c r="S88" s="190">
        <v>0</v>
      </c>
      <c r="T88" s="191">
        <f t="shared" ref="T88:T100" si="3"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2" t="s">
        <v>206</v>
      </c>
      <c r="AT88" s="192" t="s">
        <v>207</v>
      </c>
      <c r="AU88" s="192" t="s">
        <v>75</v>
      </c>
      <c r="AY88" s="19" t="s">
        <v>204</v>
      </c>
      <c r="BE88" s="193">
        <f t="shared" ref="BE88:BE100" si="4">IF(N88="základní",J88,0)</f>
        <v>0</v>
      </c>
      <c r="BF88" s="193">
        <f t="shared" ref="BF88:BF100" si="5">IF(N88="snížená",J88,0)</f>
        <v>0</v>
      </c>
      <c r="BG88" s="193">
        <f t="shared" ref="BG88:BG100" si="6">IF(N88="zákl. přenesená",J88,0)</f>
        <v>0</v>
      </c>
      <c r="BH88" s="193">
        <f t="shared" ref="BH88:BH100" si="7">IF(N88="sníž. přenesená",J88,0)</f>
        <v>0</v>
      </c>
      <c r="BI88" s="193">
        <f t="shared" ref="BI88:BI100" si="8">IF(N88="nulová",J88,0)</f>
        <v>0</v>
      </c>
      <c r="BJ88" s="19" t="s">
        <v>75</v>
      </c>
      <c r="BK88" s="193">
        <f t="shared" ref="BK88:BK100" si="9">ROUND(I88*H88,2)</f>
        <v>0</v>
      </c>
      <c r="BL88" s="19" t="s">
        <v>206</v>
      </c>
      <c r="BM88" s="192" t="s">
        <v>1283</v>
      </c>
    </row>
    <row r="89" spans="1:65" s="2" customFormat="1" ht="21.75" customHeight="1">
      <c r="A89" s="36"/>
      <c r="B89" s="37"/>
      <c r="C89" s="222" t="s">
        <v>445</v>
      </c>
      <c r="D89" s="222" t="s">
        <v>243</v>
      </c>
      <c r="E89" s="223" t="s">
        <v>400</v>
      </c>
      <c r="F89" s="224" t="s">
        <v>401</v>
      </c>
      <c r="G89" s="225" t="s">
        <v>286</v>
      </c>
      <c r="H89" s="226">
        <v>405</v>
      </c>
      <c r="I89" s="227"/>
      <c r="J89" s="228">
        <f t="shared" si="0"/>
        <v>0</v>
      </c>
      <c r="K89" s="224" t="s">
        <v>388</v>
      </c>
      <c r="L89" s="229"/>
      <c r="M89" s="230" t="s">
        <v>19</v>
      </c>
      <c r="N89" s="231" t="s">
        <v>39</v>
      </c>
      <c r="O89" s="66"/>
      <c r="P89" s="190">
        <f t="shared" si="1"/>
        <v>0</v>
      </c>
      <c r="Q89" s="190">
        <v>0</v>
      </c>
      <c r="R89" s="190">
        <f t="shared" si="2"/>
        <v>0</v>
      </c>
      <c r="S89" s="190">
        <v>0</v>
      </c>
      <c r="T89" s="191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2" t="s">
        <v>389</v>
      </c>
      <c r="AT89" s="192" t="s">
        <v>243</v>
      </c>
      <c r="AU89" s="192" t="s">
        <v>75</v>
      </c>
      <c r="AY89" s="19" t="s">
        <v>204</v>
      </c>
      <c r="BE89" s="193">
        <f t="shared" si="4"/>
        <v>0</v>
      </c>
      <c r="BF89" s="193">
        <f t="shared" si="5"/>
        <v>0</v>
      </c>
      <c r="BG89" s="193">
        <f t="shared" si="6"/>
        <v>0</v>
      </c>
      <c r="BH89" s="193">
        <f t="shared" si="7"/>
        <v>0</v>
      </c>
      <c r="BI89" s="193">
        <f t="shared" si="8"/>
        <v>0</v>
      </c>
      <c r="BJ89" s="19" t="s">
        <v>75</v>
      </c>
      <c r="BK89" s="193">
        <f t="shared" si="9"/>
        <v>0</v>
      </c>
      <c r="BL89" s="19" t="s">
        <v>389</v>
      </c>
      <c r="BM89" s="192" t="s">
        <v>1284</v>
      </c>
    </row>
    <row r="90" spans="1:65" s="2" customFormat="1" ht="33" customHeight="1">
      <c r="A90" s="36"/>
      <c r="B90" s="37"/>
      <c r="C90" s="181" t="s">
        <v>495</v>
      </c>
      <c r="D90" s="181" t="s">
        <v>207</v>
      </c>
      <c r="E90" s="182" t="s">
        <v>404</v>
      </c>
      <c r="F90" s="183" t="s">
        <v>405</v>
      </c>
      <c r="G90" s="184" t="s">
        <v>286</v>
      </c>
      <c r="H90" s="185">
        <v>25</v>
      </c>
      <c r="I90" s="186"/>
      <c r="J90" s="187">
        <f t="shared" si="0"/>
        <v>0</v>
      </c>
      <c r="K90" s="183" t="s">
        <v>388</v>
      </c>
      <c r="L90" s="41"/>
      <c r="M90" s="188" t="s">
        <v>19</v>
      </c>
      <c r="N90" s="189" t="s">
        <v>39</v>
      </c>
      <c r="O90" s="66"/>
      <c r="P90" s="190">
        <f t="shared" si="1"/>
        <v>0</v>
      </c>
      <c r="Q90" s="190">
        <v>0</v>
      </c>
      <c r="R90" s="190">
        <f t="shared" si="2"/>
        <v>0</v>
      </c>
      <c r="S90" s="190">
        <v>0</v>
      </c>
      <c r="T90" s="191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389</v>
      </c>
      <c r="AT90" s="192" t="s">
        <v>207</v>
      </c>
      <c r="AU90" s="192" t="s">
        <v>75</v>
      </c>
      <c r="AY90" s="19" t="s">
        <v>204</v>
      </c>
      <c r="BE90" s="193">
        <f t="shared" si="4"/>
        <v>0</v>
      </c>
      <c r="BF90" s="193">
        <f t="shared" si="5"/>
        <v>0</v>
      </c>
      <c r="BG90" s="193">
        <f t="shared" si="6"/>
        <v>0</v>
      </c>
      <c r="BH90" s="193">
        <f t="shared" si="7"/>
        <v>0</v>
      </c>
      <c r="BI90" s="193">
        <f t="shared" si="8"/>
        <v>0</v>
      </c>
      <c r="BJ90" s="19" t="s">
        <v>75</v>
      </c>
      <c r="BK90" s="193">
        <f t="shared" si="9"/>
        <v>0</v>
      </c>
      <c r="BL90" s="19" t="s">
        <v>389</v>
      </c>
      <c r="BM90" s="192" t="s">
        <v>1285</v>
      </c>
    </row>
    <row r="91" spans="1:65" s="2" customFormat="1" ht="37.9" customHeight="1">
      <c r="A91" s="36"/>
      <c r="B91" s="37"/>
      <c r="C91" s="181" t="s">
        <v>403</v>
      </c>
      <c r="D91" s="181" t="s">
        <v>207</v>
      </c>
      <c r="E91" s="182" t="s">
        <v>408</v>
      </c>
      <c r="F91" s="183" t="s">
        <v>409</v>
      </c>
      <c r="G91" s="184" t="s">
        <v>286</v>
      </c>
      <c r="H91" s="185">
        <v>3</v>
      </c>
      <c r="I91" s="186"/>
      <c r="J91" s="187">
        <f t="shared" si="0"/>
        <v>0</v>
      </c>
      <c r="K91" s="183" t="s">
        <v>388</v>
      </c>
      <c r="L91" s="41"/>
      <c r="M91" s="188" t="s">
        <v>19</v>
      </c>
      <c r="N91" s="189" t="s">
        <v>39</v>
      </c>
      <c r="O91" s="66"/>
      <c r="P91" s="190">
        <f t="shared" si="1"/>
        <v>0</v>
      </c>
      <c r="Q91" s="190">
        <v>0</v>
      </c>
      <c r="R91" s="190">
        <f t="shared" si="2"/>
        <v>0</v>
      </c>
      <c r="S91" s="190">
        <v>0</v>
      </c>
      <c r="T91" s="191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389</v>
      </c>
      <c r="AT91" s="192" t="s">
        <v>207</v>
      </c>
      <c r="AU91" s="192" t="s">
        <v>75</v>
      </c>
      <c r="AY91" s="19" t="s">
        <v>204</v>
      </c>
      <c r="BE91" s="193">
        <f t="shared" si="4"/>
        <v>0</v>
      </c>
      <c r="BF91" s="193">
        <f t="shared" si="5"/>
        <v>0</v>
      </c>
      <c r="BG91" s="193">
        <f t="shared" si="6"/>
        <v>0</v>
      </c>
      <c r="BH91" s="193">
        <f t="shared" si="7"/>
        <v>0</v>
      </c>
      <c r="BI91" s="193">
        <f t="shared" si="8"/>
        <v>0</v>
      </c>
      <c r="BJ91" s="19" t="s">
        <v>75</v>
      </c>
      <c r="BK91" s="193">
        <f t="shared" si="9"/>
        <v>0</v>
      </c>
      <c r="BL91" s="19" t="s">
        <v>389</v>
      </c>
      <c r="BM91" s="192" t="s">
        <v>1286</v>
      </c>
    </row>
    <row r="92" spans="1:65" s="2" customFormat="1" ht="24.2" customHeight="1">
      <c r="A92" s="36"/>
      <c r="B92" s="37"/>
      <c r="C92" s="181" t="s">
        <v>407</v>
      </c>
      <c r="D92" s="181" t="s">
        <v>207</v>
      </c>
      <c r="E92" s="182" t="s">
        <v>412</v>
      </c>
      <c r="F92" s="183" t="s">
        <v>413</v>
      </c>
      <c r="G92" s="184" t="s">
        <v>286</v>
      </c>
      <c r="H92" s="185">
        <v>1</v>
      </c>
      <c r="I92" s="186"/>
      <c r="J92" s="187">
        <f t="shared" si="0"/>
        <v>0</v>
      </c>
      <c r="K92" s="183" t="s">
        <v>388</v>
      </c>
      <c r="L92" s="41"/>
      <c r="M92" s="188" t="s">
        <v>19</v>
      </c>
      <c r="N92" s="189" t="s">
        <v>39</v>
      </c>
      <c r="O92" s="66"/>
      <c r="P92" s="190">
        <f t="shared" si="1"/>
        <v>0</v>
      </c>
      <c r="Q92" s="190">
        <v>0</v>
      </c>
      <c r="R92" s="190">
        <f t="shared" si="2"/>
        <v>0</v>
      </c>
      <c r="S92" s="190">
        <v>0</v>
      </c>
      <c r="T92" s="191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2" t="s">
        <v>389</v>
      </c>
      <c r="AT92" s="192" t="s">
        <v>207</v>
      </c>
      <c r="AU92" s="192" t="s">
        <v>75</v>
      </c>
      <c r="AY92" s="19" t="s">
        <v>204</v>
      </c>
      <c r="BE92" s="193">
        <f t="shared" si="4"/>
        <v>0</v>
      </c>
      <c r="BF92" s="193">
        <f t="shared" si="5"/>
        <v>0</v>
      </c>
      <c r="BG92" s="193">
        <f t="shared" si="6"/>
        <v>0</v>
      </c>
      <c r="BH92" s="193">
        <f t="shared" si="7"/>
        <v>0</v>
      </c>
      <c r="BI92" s="193">
        <f t="shared" si="8"/>
        <v>0</v>
      </c>
      <c r="BJ92" s="19" t="s">
        <v>75</v>
      </c>
      <c r="BK92" s="193">
        <f t="shared" si="9"/>
        <v>0</v>
      </c>
      <c r="BL92" s="19" t="s">
        <v>389</v>
      </c>
      <c r="BM92" s="192" t="s">
        <v>1287</v>
      </c>
    </row>
    <row r="93" spans="1:65" s="2" customFormat="1" ht="21.75" customHeight="1">
      <c r="A93" s="36"/>
      <c r="B93" s="37"/>
      <c r="C93" s="222" t="s">
        <v>411</v>
      </c>
      <c r="D93" s="222" t="s">
        <v>243</v>
      </c>
      <c r="E93" s="223" t="s">
        <v>441</v>
      </c>
      <c r="F93" s="224" t="s">
        <v>442</v>
      </c>
      <c r="G93" s="225" t="s">
        <v>286</v>
      </c>
      <c r="H93" s="226">
        <v>30</v>
      </c>
      <c r="I93" s="227"/>
      <c r="J93" s="228">
        <f t="shared" si="0"/>
        <v>0</v>
      </c>
      <c r="K93" s="224" t="s">
        <v>388</v>
      </c>
      <c r="L93" s="229"/>
      <c r="M93" s="230" t="s">
        <v>19</v>
      </c>
      <c r="N93" s="231" t="s">
        <v>39</v>
      </c>
      <c r="O93" s="66"/>
      <c r="P93" s="190">
        <f t="shared" si="1"/>
        <v>0</v>
      </c>
      <c r="Q93" s="190">
        <v>0</v>
      </c>
      <c r="R93" s="190">
        <f t="shared" si="2"/>
        <v>0</v>
      </c>
      <c r="S93" s="190">
        <v>0</v>
      </c>
      <c r="T93" s="191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2" t="s">
        <v>389</v>
      </c>
      <c r="AT93" s="192" t="s">
        <v>243</v>
      </c>
      <c r="AU93" s="192" t="s">
        <v>75</v>
      </c>
      <c r="AY93" s="19" t="s">
        <v>204</v>
      </c>
      <c r="BE93" s="193">
        <f t="shared" si="4"/>
        <v>0</v>
      </c>
      <c r="BF93" s="193">
        <f t="shared" si="5"/>
        <v>0</v>
      </c>
      <c r="BG93" s="193">
        <f t="shared" si="6"/>
        <v>0</v>
      </c>
      <c r="BH93" s="193">
        <f t="shared" si="7"/>
        <v>0</v>
      </c>
      <c r="BI93" s="193">
        <f t="shared" si="8"/>
        <v>0</v>
      </c>
      <c r="BJ93" s="19" t="s">
        <v>75</v>
      </c>
      <c r="BK93" s="193">
        <f t="shared" si="9"/>
        <v>0</v>
      </c>
      <c r="BL93" s="19" t="s">
        <v>389</v>
      </c>
      <c r="BM93" s="192" t="s">
        <v>1288</v>
      </c>
    </row>
    <row r="94" spans="1:65" s="2" customFormat="1" ht="16.5" customHeight="1">
      <c r="A94" s="36"/>
      <c r="B94" s="37"/>
      <c r="C94" s="222" t="s">
        <v>487</v>
      </c>
      <c r="D94" s="222" t="s">
        <v>243</v>
      </c>
      <c r="E94" s="223" t="s">
        <v>386</v>
      </c>
      <c r="F94" s="224" t="s">
        <v>387</v>
      </c>
      <c r="G94" s="225" t="s">
        <v>286</v>
      </c>
      <c r="H94" s="226">
        <v>3</v>
      </c>
      <c r="I94" s="227"/>
      <c r="J94" s="228">
        <f t="shared" si="0"/>
        <v>0</v>
      </c>
      <c r="K94" s="224" t="s">
        <v>388</v>
      </c>
      <c r="L94" s="229"/>
      <c r="M94" s="230" t="s">
        <v>19</v>
      </c>
      <c r="N94" s="231" t="s">
        <v>39</v>
      </c>
      <c r="O94" s="66"/>
      <c r="P94" s="190">
        <f t="shared" si="1"/>
        <v>0</v>
      </c>
      <c r="Q94" s="190">
        <v>0</v>
      </c>
      <c r="R94" s="190">
        <f t="shared" si="2"/>
        <v>0</v>
      </c>
      <c r="S94" s="190">
        <v>0</v>
      </c>
      <c r="T94" s="191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2" t="s">
        <v>389</v>
      </c>
      <c r="AT94" s="192" t="s">
        <v>243</v>
      </c>
      <c r="AU94" s="192" t="s">
        <v>75</v>
      </c>
      <c r="AY94" s="19" t="s">
        <v>204</v>
      </c>
      <c r="BE94" s="193">
        <f t="shared" si="4"/>
        <v>0</v>
      </c>
      <c r="BF94" s="193">
        <f t="shared" si="5"/>
        <v>0</v>
      </c>
      <c r="BG94" s="193">
        <f t="shared" si="6"/>
        <v>0</v>
      </c>
      <c r="BH94" s="193">
        <f t="shared" si="7"/>
        <v>0</v>
      </c>
      <c r="BI94" s="193">
        <f t="shared" si="8"/>
        <v>0</v>
      </c>
      <c r="BJ94" s="19" t="s">
        <v>75</v>
      </c>
      <c r="BK94" s="193">
        <f t="shared" si="9"/>
        <v>0</v>
      </c>
      <c r="BL94" s="19" t="s">
        <v>389</v>
      </c>
      <c r="BM94" s="192" t="s">
        <v>1289</v>
      </c>
    </row>
    <row r="95" spans="1:65" s="2" customFormat="1" ht="16.5" customHeight="1">
      <c r="A95" s="36"/>
      <c r="B95" s="37"/>
      <c r="C95" s="222" t="s">
        <v>491</v>
      </c>
      <c r="D95" s="222" t="s">
        <v>243</v>
      </c>
      <c r="E95" s="223" t="s">
        <v>392</v>
      </c>
      <c r="F95" s="224" t="s">
        <v>393</v>
      </c>
      <c r="G95" s="225" t="s">
        <v>286</v>
      </c>
      <c r="H95" s="226">
        <v>1</v>
      </c>
      <c r="I95" s="227"/>
      <c r="J95" s="228">
        <f t="shared" si="0"/>
        <v>0</v>
      </c>
      <c r="K95" s="224" t="s">
        <v>388</v>
      </c>
      <c r="L95" s="229"/>
      <c r="M95" s="230" t="s">
        <v>19</v>
      </c>
      <c r="N95" s="231" t="s">
        <v>39</v>
      </c>
      <c r="O95" s="66"/>
      <c r="P95" s="190">
        <f t="shared" si="1"/>
        <v>0</v>
      </c>
      <c r="Q95" s="190">
        <v>0</v>
      </c>
      <c r="R95" s="190">
        <f t="shared" si="2"/>
        <v>0</v>
      </c>
      <c r="S95" s="190">
        <v>0</v>
      </c>
      <c r="T95" s="191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2" t="s">
        <v>389</v>
      </c>
      <c r="AT95" s="192" t="s">
        <v>243</v>
      </c>
      <c r="AU95" s="192" t="s">
        <v>75</v>
      </c>
      <c r="AY95" s="19" t="s">
        <v>204</v>
      </c>
      <c r="BE95" s="193">
        <f t="shared" si="4"/>
        <v>0</v>
      </c>
      <c r="BF95" s="193">
        <f t="shared" si="5"/>
        <v>0</v>
      </c>
      <c r="BG95" s="193">
        <f t="shared" si="6"/>
        <v>0</v>
      </c>
      <c r="BH95" s="193">
        <f t="shared" si="7"/>
        <v>0</v>
      </c>
      <c r="BI95" s="193">
        <f t="shared" si="8"/>
        <v>0</v>
      </c>
      <c r="BJ95" s="19" t="s">
        <v>75</v>
      </c>
      <c r="BK95" s="193">
        <f t="shared" si="9"/>
        <v>0</v>
      </c>
      <c r="BL95" s="19" t="s">
        <v>389</v>
      </c>
      <c r="BM95" s="192" t="s">
        <v>1290</v>
      </c>
    </row>
    <row r="96" spans="1:65" s="2" customFormat="1" ht="44.25" customHeight="1">
      <c r="A96" s="36"/>
      <c r="B96" s="37"/>
      <c r="C96" s="181" t="s">
        <v>75</v>
      </c>
      <c r="D96" s="181" t="s">
        <v>207</v>
      </c>
      <c r="E96" s="182" t="s">
        <v>415</v>
      </c>
      <c r="F96" s="183" t="s">
        <v>416</v>
      </c>
      <c r="G96" s="184" t="s">
        <v>286</v>
      </c>
      <c r="H96" s="185">
        <v>50</v>
      </c>
      <c r="I96" s="186"/>
      <c r="J96" s="187">
        <f t="shared" si="0"/>
        <v>0</v>
      </c>
      <c r="K96" s="183" t="s">
        <v>388</v>
      </c>
      <c r="L96" s="41"/>
      <c r="M96" s="188" t="s">
        <v>19</v>
      </c>
      <c r="N96" s="189" t="s">
        <v>39</v>
      </c>
      <c r="O96" s="66"/>
      <c r="P96" s="190">
        <f t="shared" si="1"/>
        <v>0</v>
      </c>
      <c r="Q96" s="190">
        <v>0</v>
      </c>
      <c r="R96" s="190">
        <f t="shared" si="2"/>
        <v>0</v>
      </c>
      <c r="S96" s="190">
        <v>0</v>
      </c>
      <c r="T96" s="191">
        <f t="shared" si="3"/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2" t="s">
        <v>389</v>
      </c>
      <c r="AT96" s="192" t="s">
        <v>207</v>
      </c>
      <c r="AU96" s="192" t="s">
        <v>75</v>
      </c>
      <c r="AY96" s="19" t="s">
        <v>204</v>
      </c>
      <c r="BE96" s="193">
        <f t="shared" si="4"/>
        <v>0</v>
      </c>
      <c r="BF96" s="193">
        <f t="shared" si="5"/>
        <v>0</v>
      </c>
      <c r="BG96" s="193">
        <f t="shared" si="6"/>
        <v>0</v>
      </c>
      <c r="BH96" s="193">
        <f t="shared" si="7"/>
        <v>0</v>
      </c>
      <c r="BI96" s="193">
        <f t="shared" si="8"/>
        <v>0</v>
      </c>
      <c r="BJ96" s="19" t="s">
        <v>75</v>
      </c>
      <c r="BK96" s="193">
        <f t="shared" si="9"/>
        <v>0</v>
      </c>
      <c r="BL96" s="19" t="s">
        <v>389</v>
      </c>
      <c r="BM96" s="192" t="s">
        <v>1291</v>
      </c>
    </row>
    <row r="97" spans="1:65" s="2" customFormat="1" ht="16.5" customHeight="1">
      <c r="A97" s="36"/>
      <c r="B97" s="37"/>
      <c r="C97" s="222" t="s">
        <v>80</v>
      </c>
      <c r="D97" s="222" t="s">
        <v>243</v>
      </c>
      <c r="E97" s="223" t="s">
        <v>418</v>
      </c>
      <c r="F97" s="224" t="s">
        <v>419</v>
      </c>
      <c r="G97" s="225" t="s">
        <v>286</v>
      </c>
      <c r="H97" s="226">
        <v>50</v>
      </c>
      <c r="I97" s="227"/>
      <c r="J97" s="228">
        <f t="shared" si="0"/>
        <v>0</v>
      </c>
      <c r="K97" s="224" t="s">
        <v>388</v>
      </c>
      <c r="L97" s="229"/>
      <c r="M97" s="230" t="s">
        <v>19</v>
      </c>
      <c r="N97" s="231" t="s">
        <v>39</v>
      </c>
      <c r="O97" s="66"/>
      <c r="P97" s="190">
        <f t="shared" si="1"/>
        <v>0</v>
      </c>
      <c r="Q97" s="190">
        <v>0</v>
      </c>
      <c r="R97" s="190">
        <f t="shared" si="2"/>
        <v>0</v>
      </c>
      <c r="S97" s="190">
        <v>0</v>
      </c>
      <c r="T97" s="191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2" t="s">
        <v>420</v>
      </c>
      <c r="AT97" s="192" t="s">
        <v>243</v>
      </c>
      <c r="AU97" s="192" t="s">
        <v>75</v>
      </c>
      <c r="AY97" s="19" t="s">
        <v>204</v>
      </c>
      <c r="BE97" s="193">
        <f t="shared" si="4"/>
        <v>0</v>
      </c>
      <c r="BF97" s="193">
        <f t="shared" si="5"/>
        <v>0</v>
      </c>
      <c r="BG97" s="193">
        <f t="shared" si="6"/>
        <v>0</v>
      </c>
      <c r="BH97" s="193">
        <f t="shared" si="7"/>
        <v>0</v>
      </c>
      <c r="BI97" s="193">
        <f t="shared" si="8"/>
        <v>0</v>
      </c>
      <c r="BJ97" s="19" t="s">
        <v>75</v>
      </c>
      <c r="BK97" s="193">
        <f t="shared" si="9"/>
        <v>0</v>
      </c>
      <c r="BL97" s="19" t="s">
        <v>420</v>
      </c>
      <c r="BM97" s="192" t="s">
        <v>1292</v>
      </c>
    </row>
    <row r="98" spans="1:65" s="2" customFormat="1" ht="16.5" customHeight="1">
      <c r="A98" s="36"/>
      <c r="B98" s="37"/>
      <c r="C98" s="181" t="s">
        <v>245</v>
      </c>
      <c r="D98" s="181" t="s">
        <v>207</v>
      </c>
      <c r="E98" s="182" t="s">
        <v>422</v>
      </c>
      <c r="F98" s="183" t="s">
        <v>423</v>
      </c>
      <c r="G98" s="184" t="s">
        <v>251</v>
      </c>
      <c r="H98" s="185">
        <v>10</v>
      </c>
      <c r="I98" s="186"/>
      <c r="J98" s="187">
        <f t="shared" si="0"/>
        <v>0</v>
      </c>
      <c r="K98" s="183" t="s">
        <v>388</v>
      </c>
      <c r="L98" s="41"/>
      <c r="M98" s="188" t="s">
        <v>19</v>
      </c>
      <c r="N98" s="189" t="s">
        <v>39</v>
      </c>
      <c r="O98" s="66"/>
      <c r="P98" s="190">
        <f t="shared" si="1"/>
        <v>0</v>
      </c>
      <c r="Q98" s="190">
        <v>0</v>
      </c>
      <c r="R98" s="190">
        <f t="shared" si="2"/>
        <v>0</v>
      </c>
      <c r="S98" s="190">
        <v>0</v>
      </c>
      <c r="T98" s="191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2" t="s">
        <v>252</v>
      </c>
      <c r="AT98" s="192" t="s">
        <v>207</v>
      </c>
      <c r="AU98" s="192" t="s">
        <v>75</v>
      </c>
      <c r="AY98" s="19" t="s">
        <v>204</v>
      </c>
      <c r="BE98" s="193">
        <f t="shared" si="4"/>
        <v>0</v>
      </c>
      <c r="BF98" s="193">
        <f t="shared" si="5"/>
        <v>0</v>
      </c>
      <c r="BG98" s="193">
        <f t="shared" si="6"/>
        <v>0</v>
      </c>
      <c r="BH98" s="193">
        <f t="shared" si="7"/>
        <v>0</v>
      </c>
      <c r="BI98" s="193">
        <f t="shared" si="8"/>
        <v>0</v>
      </c>
      <c r="BJ98" s="19" t="s">
        <v>75</v>
      </c>
      <c r="BK98" s="193">
        <f t="shared" si="9"/>
        <v>0</v>
      </c>
      <c r="BL98" s="19" t="s">
        <v>252</v>
      </c>
      <c r="BM98" s="192" t="s">
        <v>1293</v>
      </c>
    </row>
    <row r="99" spans="1:65" s="2" customFormat="1" ht="16.5" customHeight="1">
      <c r="A99" s="36"/>
      <c r="B99" s="37"/>
      <c r="C99" s="222" t="s">
        <v>206</v>
      </c>
      <c r="D99" s="222" t="s">
        <v>243</v>
      </c>
      <c r="E99" s="223" t="s">
        <v>428</v>
      </c>
      <c r="F99" s="224" t="s">
        <v>429</v>
      </c>
      <c r="G99" s="225" t="s">
        <v>251</v>
      </c>
      <c r="H99" s="226">
        <v>10</v>
      </c>
      <c r="I99" s="227"/>
      <c r="J99" s="228">
        <f t="shared" si="0"/>
        <v>0</v>
      </c>
      <c r="K99" s="224" t="s">
        <v>388</v>
      </c>
      <c r="L99" s="229"/>
      <c r="M99" s="230" t="s">
        <v>19</v>
      </c>
      <c r="N99" s="231" t="s">
        <v>39</v>
      </c>
      <c r="O99" s="66"/>
      <c r="P99" s="190">
        <f t="shared" si="1"/>
        <v>0</v>
      </c>
      <c r="Q99" s="190">
        <v>0</v>
      </c>
      <c r="R99" s="190">
        <f t="shared" si="2"/>
        <v>0</v>
      </c>
      <c r="S99" s="190">
        <v>0</v>
      </c>
      <c r="T99" s="191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2" t="s">
        <v>420</v>
      </c>
      <c r="AT99" s="192" t="s">
        <v>243</v>
      </c>
      <c r="AU99" s="192" t="s">
        <v>75</v>
      </c>
      <c r="AY99" s="19" t="s">
        <v>204</v>
      </c>
      <c r="BE99" s="193">
        <f t="shared" si="4"/>
        <v>0</v>
      </c>
      <c r="BF99" s="193">
        <f t="shared" si="5"/>
        <v>0</v>
      </c>
      <c r="BG99" s="193">
        <f t="shared" si="6"/>
        <v>0</v>
      </c>
      <c r="BH99" s="193">
        <f t="shared" si="7"/>
        <v>0</v>
      </c>
      <c r="BI99" s="193">
        <f t="shared" si="8"/>
        <v>0</v>
      </c>
      <c r="BJ99" s="19" t="s">
        <v>75</v>
      </c>
      <c r="BK99" s="193">
        <f t="shared" si="9"/>
        <v>0</v>
      </c>
      <c r="BL99" s="19" t="s">
        <v>420</v>
      </c>
      <c r="BM99" s="192" t="s">
        <v>1294</v>
      </c>
    </row>
    <row r="100" spans="1:65" s="2" customFormat="1" ht="21.75" customHeight="1">
      <c r="A100" s="36"/>
      <c r="B100" s="37"/>
      <c r="C100" s="181" t="s">
        <v>218</v>
      </c>
      <c r="D100" s="181" t="s">
        <v>207</v>
      </c>
      <c r="E100" s="182" t="s">
        <v>437</v>
      </c>
      <c r="F100" s="183" t="s">
        <v>438</v>
      </c>
      <c r="G100" s="184" t="s">
        <v>286</v>
      </c>
      <c r="H100" s="185">
        <v>51</v>
      </c>
      <c r="I100" s="186"/>
      <c r="J100" s="187">
        <f t="shared" si="0"/>
        <v>0</v>
      </c>
      <c r="K100" s="183" t="s">
        <v>388</v>
      </c>
      <c r="L100" s="41"/>
      <c r="M100" s="188" t="s">
        <v>19</v>
      </c>
      <c r="N100" s="189" t="s">
        <v>39</v>
      </c>
      <c r="O100" s="66"/>
      <c r="P100" s="190">
        <f t="shared" si="1"/>
        <v>0</v>
      </c>
      <c r="Q100" s="190">
        <v>0</v>
      </c>
      <c r="R100" s="190">
        <f t="shared" si="2"/>
        <v>0</v>
      </c>
      <c r="S100" s="190">
        <v>0</v>
      </c>
      <c r="T100" s="191">
        <f t="shared" si="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2" t="s">
        <v>389</v>
      </c>
      <c r="AT100" s="192" t="s">
        <v>207</v>
      </c>
      <c r="AU100" s="192" t="s">
        <v>75</v>
      </c>
      <c r="AY100" s="19" t="s">
        <v>204</v>
      </c>
      <c r="BE100" s="193">
        <f t="shared" si="4"/>
        <v>0</v>
      </c>
      <c r="BF100" s="193">
        <f t="shared" si="5"/>
        <v>0</v>
      </c>
      <c r="BG100" s="193">
        <f t="shared" si="6"/>
        <v>0</v>
      </c>
      <c r="BH100" s="193">
        <f t="shared" si="7"/>
        <v>0</v>
      </c>
      <c r="BI100" s="193">
        <f t="shared" si="8"/>
        <v>0</v>
      </c>
      <c r="BJ100" s="19" t="s">
        <v>75</v>
      </c>
      <c r="BK100" s="193">
        <f t="shared" si="9"/>
        <v>0</v>
      </c>
      <c r="BL100" s="19" t="s">
        <v>389</v>
      </c>
      <c r="BM100" s="192" t="s">
        <v>1295</v>
      </c>
    </row>
    <row r="101" spans="1:65" s="13" customFormat="1" ht="11.25">
      <c r="B101" s="199"/>
      <c r="C101" s="200"/>
      <c r="D101" s="201" t="s">
        <v>215</v>
      </c>
      <c r="E101" s="202" t="s">
        <v>19</v>
      </c>
      <c r="F101" s="203" t="s">
        <v>1296</v>
      </c>
      <c r="G101" s="200"/>
      <c r="H101" s="204">
        <v>51</v>
      </c>
      <c r="I101" s="205"/>
      <c r="J101" s="200"/>
      <c r="K101" s="200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215</v>
      </c>
      <c r="AU101" s="210" t="s">
        <v>75</v>
      </c>
      <c r="AV101" s="13" t="s">
        <v>80</v>
      </c>
      <c r="AW101" s="13" t="s">
        <v>30</v>
      </c>
      <c r="AX101" s="13" t="s">
        <v>75</v>
      </c>
      <c r="AY101" s="210" t="s">
        <v>204</v>
      </c>
    </row>
    <row r="102" spans="1:65" s="2" customFormat="1" ht="24.2" customHeight="1">
      <c r="A102" s="36"/>
      <c r="B102" s="37"/>
      <c r="C102" s="222" t="s">
        <v>229</v>
      </c>
      <c r="D102" s="222" t="s">
        <v>243</v>
      </c>
      <c r="E102" s="223" t="s">
        <v>446</v>
      </c>
      <c r="F102" s="224" t="s">
        <v>447</v>
      </c>
      <c r="G102" s="225" t="s">
        <v>286</v>
      </c>
      <c r="H102" s="226">
        <v>21</v>
      </c>
      <c r="I102" s="227"/>
      <c r="J102" s="228">
        <f>ROUND(I102*H102,2)</f>
        <v>0</v>
      </c>
      <c r="K102" s="224" t="s">
        <v>388</v>
      </c>
      <c r="L102" s="229"/>
      <c r="M102" s="230" t="s">
        <v>19</v>
      </c>
      <c r="N102" s="231" t="s">
        <v>39</v>
      </c>
      <c r="O102" s="66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2" t="s">
        <v>389</v>
      </c>
      <c r="AT102" s="192" t="s">
        <v>243</v>
      </c>
      <c r="AU102" s="192" t="s">
        <v>75</v>
      </c>
      <c r="AY102" s="19" t="s">
        <v>204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9" t="s">
        <v>75</v>
      </c>
      <c r="BK102" s="193">
        <f>ROUND(I102*H102,2)</f>
        <v>0</v>
      </c>
      <c r="BL102" s="19" t="s">
        <v>389</v>
      </c>
      <c r="BM102" s="192" t="s">
        <v>1297</v>
      </c>
    </row>
    <row r="103" spans="1:65" s="2" customFormat="1" ht="21.75" customHeight="1">
      <c r="A103" s="36"/>
      <c r="B103" s="37"/>
      <c r="C103" s="181" t="s">
        <v>236</v>
      </c>
      <c r="D103" s="181" t="s">
        <v>207</v>
      </c>
      <c r="E103" s="182" t="s">
        <v>450</v>
      </c>
      <c r="F103" s="183" t="s">
        <v>451</v>
      </c>
      <c r="G103" s="184" t="s">
        <v>286</v>
      </c>
      <c r="H103" s="185">
        <v>476</v>
      </c>
      <c r="I103" s="186"/>
      <c r="J103" s="187">
        <f>ROUND(I103*H103,2)</f>
        <v>0</v>
      </c>
      <c r="K103" s="183" t="s">
        <v>388</v>
      </c>
      <c r="L103" s="41"/>
      <c r="M103" s="188" t="s">
        <v>19</v>
      </c>
      <c r="N103" s="189" t="s">
        <v>39</v>
      </c>
      <c r="O103" s="66"/>
      <c r="P103" s="190">
        <f>O103*H103</f>
        <v>0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2" t="s">
        <v>389</v>
      </c>
      <c r="AT103" s="192" t="s">
        <v>207</v>
      </c>
      <c r="AU103" s="192" t="s">
        <v>75</v>
      </c>
      <c r="AY103" s="19" t="s">
        <v>204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9" t="s">
        <v>75</v>
      </c>
      <c r="BK103" s="193">
        <f>ROUND(I103*H103,2)</f>
        <v>0</v>
      </c>
      <c r="BL103" s="19" t="s">
        <v>389</v>
      </c>
      <c r="BM103" s="192" t="s">
        <v>1298</v>
      </c>
    </row>
    <row r="104" spans="1:65" s="13" customFormat="1" ht="11.25">
      <c r="B104" s="199"/>
      <c r="C104" s="200"/>
      <c r="D104" s="201" t="s">
        <v>215</v>
      </c>
      <c r="E104" s="202" t="s">
        <v>19</v>
      </c>
      <c r="F104" s="203" t="s">
        <v>1299</v>
      </c>
      <c r="G104" s="200"/>
      <c r="H104" s="204">
        <v>476</v>
      </c>
      <c r="I104" s="205"/>
      <c r="J104" s="200"/>
      <c r="K104" s="200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215</v>
      </c>
      <c r="AU104" s="210" t="s">
        <v>75</v>
      </c>
      <c r="AV104" s="13" t="s">
        <v>80</v>
      </c>
      <c r="AW104" s="13" t="s">
        <v>30</v>
      </c>
      <c r="AX104" s="13" t="s">
        <v>75</v>
      </c>
      <c r="AY104" s="210" t="s">
        <v>204</v>
      </c>
    </row>
    <row r="105" spans="1:65" s="2" customFormat="1" ht="16.5" customHeight="1">
      <c r="A105" s="36"/>
      <c r="B105" s="37"/>
      <c r="C105" s="222" t="s">
        <v>645</v>
      </c>
      <c r="D105" s="222" t="s">
        <v>243</v>
      </c>
      <c r="E105" s="223" t="s">
        <v>454</v>
      </c>
      <c r="F105" s="224" t="s">
        <v>455</v>
      </c>
      <c r="G105" s="225" t="s">
        <v>286</v>
      </c>
      <c r="H105" s="226">
        <v>82</v>
      </c>
      <c r="I105" s="227"/>
      <c r="J105" s="228">
        <f>ROUND(I105*H105,2)</f>
        <v>0</v>
      </c>
      <c r="K105" s="224" t="s">
        <v>388</v>
      </c>
      <c r="L105" s="229"/>
      <c r="M105" s="230" t="s">
        <v>19</v>
      </c>
      <c r="N105" s="231" t="s">
        <v>39</v>
      </c>
      <c r="O105" s="66"/>
      <c r="P105" s="190">
        <f>O105*H105</f>
        <v>0</v>
      </c>
      <c r="Q105" s="190">
        <v>0</v>
      </c>
      <c r="R105" s="190">
        <f>Q105*H105</f>
        <v>0</v>
      </c>
      <c r="S105" s="190">
        <v>0</v>
      </c>
      <c r="T105" s="191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2" t="s">
        <v>389</v>
      </c>
      <c r="AT105" s="192" t="s">
        <v>243</v>
      </c>
      <c r="AU105" s="192" t="s">
        <v>75</v>
      </c>
      <c r="AY105" s="19" t="s">
        <v>204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9" t="s">
        <v>75</v>
      </c>
      <c r="BK105" s="193">
        <f>ROUND(I105*H105,2)</f>
        <v>0</v>
      </c>
      <c r="BL105" s="19" t="s">
        <v>389</v>
      </c>
      <c r="BM105" s="192" t="s">
        <v>1300</v>
      </c>
    </row>
    <row r="106" spans="1:65" s="13" customFormat="1" ht="11.25">
      <c r="B106" s="199"/>
      <c r="C106" s="200"/>
      <c r="D106" s="201" t="s">
        <v>215</v>
      </c>
      <c r="E106" s="202" t="s">
        <v>19</v>
      </c>
      <c r="F106" s="203" t="s">
        <v>391</v>
      </c>
      <c r="G106" s="200"/>
      <c r="H106" s="204">
        <v>82</v>
      </c>
      <c r="I106" s="205"/>
      <c r="J106" s="200"/>
      <c r="K106" s="200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215</v>
      </c>
      <c r="AU106" s="210" t="s">
        <v>75</v>
      </c>
      <c r="AV106" s="13" t="s">
        <v>80</v>
      </c>
      <c r="AW106" s="13" t="s">
        <v>30</v>
      </c>
      <c r="AX106" s="13" t="s">
        <v>75</v>
      </c>
      <c r="AY106" s="210" t="s">
        <v>204</v>
      </c>
    </row>
    <row r="107" spans="1:65" s="2" customFormat="1" ht="16.5" customHeight="1">
      <c r="A107" s="36"/>
      <c r="B107" s="37"/>
      <c r="C107" s="222" t="s">
        <v>248</v>
      </c>
      <c r="D107" s="222" t="s">
        <v>243</v>
      </c>
      <c r="E107" s="223" t="s">
        <v>1301</v>
      </c>
      <c r="F107" s="224" t="s">
        <v>1302</v>
      </c>
      <c r="G107" s="225" t="s">
        <v>286</v>
      </c>
      <c r="H107" s="226">
        <v>12</v>
      </c>
      <c r="I107" s="227"/>
      <c r="J107" s="228">
        <f>ROUND(I107*H107,2)</f>
        <v>0</v>
      </c>
      <c r="K107" s="224" t="s">
        <v>388</v>
      </c>
      <c r="L107" s="229"/>
      <c r="M107" s="230" t="s">
        <v>19</v>
      </c>
      <c r="N107" s="231" t="s">
        <v>39</v>
      </c>
      <c r="O107" s="66"/>
      <c r="P107" s="190">
        <f>O107*H107</f>
        <v>0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2" t="s">
        <v>389</v>
      </c>
      <c r="AT107" s="192" t="s">
        <v>243</v>
      </c>
      <c r="AU107" s="192" t="s">
        <v>75</v>
      </c>
      <c r="AY107" s="19" t="s">
        <v>204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9" t="s">
        <v>75</v>
      </c>
      <c r="BK107" s="193">
        <f>ROUND(I107*H107,2)</f>
        <v>0</v>
      </c>
      <c r="BL107" s="19" t="s">
        <v>389</v>
      </c>
      <c r="BM107" s="192" t="s">
        <v>1303</v>
      </c>
    </row>
    <row r="108" spans="1:65" s="13" customFormat="1" ht="11.25">
      <c r="B108" s="199"/>
      <c r="C108" s="200"/>
      <c r="D108" s="201" t="s">
        <v>215</v>
      </c>
      <c r="E108" s="202" t="s">
        <v>19</v>
      </c>
      <c r="F108" s="203" t="s">
        <v>1304</v>
      </c>
      <c r="G108" s="200"/>
      <c r="H108" s="204">
        <v>12</v>
      </c>
      <c r="I108" s="205"/>
      <c r="J108" s="200"/>
      <c r="K108" s="200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215</v>
      </c>
      <c r="AU108" s="210" t="s">
        <v>75</v>
      </c>
      <c r="AV108" s="13" t="s">
        <v>80</v>
      </c>
      <c r="AW108" s="13" t="s">
        <v>30</v>
      </c>
      <c r="AX108" s="13" t="s">
        <v>75</v>
      </c>
      <c r="AY108" s="210" t="s">
        <v>204</v>
      </c>
    </row>
    <row r="109" spans="1:65" s="2" customFormat="1" ht="21.75" customHeight="1">
      <c r="A109" s="36"/>
      <c r="B109" s="37"/>
      <c r="C109" s="222" t="s">
        <v>453</v>
      </c>
      <c r="D109" s="222" t="s">
        <v>243</v>
      </c>
      <c r="E109" s="223" t="s">
        <v>1305</v>
      </c>
      <c r="F109" s="224" t="s">
        <v>1306</v>
      </c>
      <c r="G109" s="225" t="s">
        <v>286</v>
      </c>
      <c r="H109" s="226">
        <v>382</v>
      </c>
      <c r="I109" s="227"/>
      <c r="J109" s="228">
        <f>ROUND(I109*H109,2)</f>
        <v>0</v>
      </c>
      <c r="K109" s="224" t="s">
        <v>388</v>
      </c>
      <c r="L109" s="229"/>
      <c r="M109" s="230" t="s">
        <v>19</v>
      </c>
      <c r="N109" s="231" t="s">
        <v>39</v>
      </c>
      <c r="O109" s="66"/>
      <c r="P109" s="190">
        <f>O109*H109</f>
        <v>0</v>
      </c>
      <c r="Q109" s="190">
        <v>0</v>
      </c>
      <c r="R109" s="190">
        <f>Q109*H109</f>
        <v>0</v>
      </c>
      <c r="S109" s="190">
        <v>0</v>
      </c>
      <c r="T109" s="191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2" t="s">
        <v>389</v>
      </c>
      <c r="AT109" s="192" t="s">
        <v>243</v>
      </c>
      <c r="AU109" s="192" t="s">
        <v>75</v>
      </c>
      <c r="AY109" s="19" t="s">
        <v>204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9" t="s">
        <v>75</v>
      </c>
      <c r="BK109" s="193">
        <f>ROUND(I109*H109,2)</f>
        <v>0</v>
      </c>
      <c r="BL109" s="19" t="s">
        <v>389</v>
      </c>
      <c r="BM109" s="192" t="s">
        <v>1307</v>
      </c>
    </row>
    <row r="110" spans="1:65" s="13" customFormat="1" ht="11.25">
      <c r="B110" s="199"/>
      <c r="C110" s="200"/>
      <c r="D110" s="201" t="s">
        <v>215</v>
      </c>
      <c r="E110" s="202" t="s">
        <v>19</v>
      </c>
      <c r="F110" s="203" t="s">
        <v>1308</v>
      </c>
      <c r="G110" s="200"/>
      <c r="H110" s="204">
        <v>382</v>
      </c>
      <c r="I110" s="205"/>
      <c r="J110" s="200"/>
      <c r="K110" s="200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215</v>
      </c>
      <c r="AU110" s="210" t="s">
        <v>75</v>
      </c>
      <c r="AV110" s="13" t="s">
        <v>80</v>
      </c>
      <c r="AW110" s="13" t="s">
        <v>30</v>
      </c>
      <c r="AX110" s="13" t="s">
        <v>75</v>
      </c>
      <c r="AY110" s="210" t="s">
        <v>204</v>
      </c>
    </row>
    <row r="111" spans="1:65" s="2" customFormat="1" ht="16.5" customHeight="1">
      <c r="A111" s="36"/>
      <c r="B111" s="37"/>
      <c r="C111" s="222" t="s">
        <v>703</v>
      </c>
      <c r="D111" s="222" t="s">
        <v>243</v>
      </c>
      <c r="E111" s="223" t="s">
        <v>467</v>
      </c>
      <c r="F111" s="224" t="s">
        <v>468</v>
      </c>
      <c r="G111" s="225" t="s">
        <v>286</v>
      </c>
      <c r="H111" s="226">
        <v>476</v>
      </c>
      <c r="I111" s="227"/>
      <c r="J111" s="228">
        <f>ROUND(I111*H111,2)</f>
        <v>0</v>
      </c>
      <c r="K111" s="224" t="s">
        <v>388</v>
      </c>
      <c r="L111" s="229"/>
      <c r="M111" s="230" t="s">
        <v>19</v>
      </c>
      <c r="N111" s="231" t="s">
        <v>39</v>
      </c>
      <c r="O111" s="66"/>
      <c r="P111" s="190">
        <f>O111*H111</f>
        <v>0</v>
      </c>
      <c r="Q111" s="190">
        <v>0</v>
      </c>
      <c r="R111" s="190">
        <f>Q111*H111</f>
        <v>0</v>
      </c>
      <c r="S111" s="190">
        <v>0</v>
      </c>
      <c r="T111" s="191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2" t="s">
        <v>389</v>
      </c>
      <c r="AT111" s="192" t="s">
        <v>243</v>
      </c>
      <c r="AU111" s="192" t="s">
        <v>75</v>
      </c>
      <c r="AY111" s="19" t="s">
        <v>204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19" t="s">
        <v>75</v>
      </c>
      <c r="BK111" s="193">
        <f>ROUND(I111*H111,2)</f>
        <v>0</v>
      </c>
      <c r="BL111" s="19" t="s">
        <v>389</v>
      </c>
      <c r="BM111" s="192" t="s">
        <v>1309</v>
      </c>
    </row>
    <row r="112" spans="1:65" s="13" customFormat="1" ht="11.25">
      <c r="B112" s="199"/>
      <c r="C112" s="200"/>
      <c r="D112" s="201" t="s">
        <v>215</v>
      </c>
      <c r="E112" s="202" t="s">
        <v>19</v>
      </c>
      <c r="F112" s="203" t="s">
        <v>1310</v>
      </c>
      <c r="G112" s="200"/>
      <c r="H112" s="204">
        <v>476</v>
      </c>
      <c r="I112" s="205"/>
      <c r="J112" s="200"/>
      <c r="K112" s="200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215</v>
      </c>
      <c r="AU112" s="210" t="s">
        <v>75</v>
      </c>
      <c r="AV112" s="13" t="s">
        <v>80</v>
      </c>
      <c r="AW112" s="13" t="s">
        <v>30</v>
      </c>
      <c r="AX112" s="13" t="s">
        <v>75</v>
      </c>
      <c r="AY112" s="210" t="s">
        <v>204</v>
      </c>
    </row>
    <row r="113" spans="1:65" s="2" customFormat="1" ht="44.25" customHeight="1">
      <c r="A113" s="36"/>
      <c r="B113" s="37"/>
      <c r="C113" s="181" t="s">
        <v>462</v>
      </c>
      <c r="D113" s="181" t="s">
        <v>207</v>
      </c>
      <c r="E113" s="182" t="s">
        <v>470</v>
      </c>
      <c r="F113" s="183" t="s">
        <v>471</v>
      </c>
      <c r="G113" s="184" t="s">
        <v>251</v>
      </c>
      <c r="H113" s="185">
        <v>8</v>
      </c>
      <c r="I113" s="186"/>
      <c r="J113" s="187">
        <f t="shared" ref="J113:J125" si="10">ROUND(I113*H113,2)</f>
        <v>0</v>
      </c>
      <c r="K113" s="183" t="s">
        <v>388</v>
      </c>
      <c r="L113" s="41"/>
      <c r="M113" s="188" t="s">
        <v>19</v>
      </c>
      <c r="N113" s="189" t="s">
        <v>39</v>
      </c>
      <c r="O113" s="66"/>
      <c r="P113" s="190">
        <f t="shared" ref="P113:P125" si="11">O113*H113</f>
        <v>0</v>
      </c>
      <c r="Q113" s="190">
        <v>0</v>
      </c>
      <c r="R113" s="190">
        <f t="shared" ref="R113:R125" si="12">Q113*H113</f>
        <v>0</v>
      </c>
      <c r="S113" s="190">
        <v>0</v>
      </c>
      <c r="T113" s="191">
        <f t="shared" ref="T113:T125" si="13"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2" t="s">
        <v>389</v>
      </c>
      <c r="AT113" s="192" t="s">
        <v>207</v>
      </c>
      <c r="AU113" s="192" t="s">
        <v>75</v>
      </c>
      <c r="AY113" s="19" t="s">
        <v>204</v>
      </c>
      <c r="BE113" s="193">
        <f t="shared" ref="BE113:BE125" si="14">IF(N113="základní",J113,0)</f>
        <v>0</v>
      </c>
      <c r="BF113" s="193">
        <f t="shared" ref="BF113:BF125" si="15">IF(N113="snížená",J113,0)</f>
        <v>0</v>
      </c>
      <c r="BG113" s="193">
        <f t="shared" ref="BG113:BG125" si="16">IF(N113="zákl. přenesená",J113,0)</f>
        <v>0</v>
      </c>
      <c r="BH113" s="193">
        <f t="shared" ref="BH113:BH125" si="17">IF(N113="sníž. přenesená",J113,0)</f>
        <v>0</v>
      </c>
      <c r="BI113" s="193">
        <f t="shared" ref="BI113:BI125" si="18">IF(N113="nulová",J113,0)</f>
        <v>0</v>
      </c>
      <c r="BJ113" s="19" t="s">
        <v>75</v>
      </c>
      <c r="BK113" s="193">
        <f t="shared" ref="BK113:BK125" si="19">ROUND(I113*H113,2)</f>
        <v>0</v>
      </c>
      <c r="BL113" s="19" t="s">
        <v>389</v>
      </c>
      <c r="BM113" s="192" t="s">
        <v>1311</v>
      </c>
    </row>
    <row r="114" spans="1:65" s="2" customFormat="1" ht="44.25" customHeight="1">
      <c r="A114" s="36"/>
      <c r="B114" s="37"/>
      <c r="C114" s="181" t="s">
        <v>8</v>
      </c>
      <c r="D114" s="181" t="s">
        <v>207</v>
      </c>
      <c r="E114" s="182" t="s">
        <v>474</v>
      </c>
      <c r="F114" s="183" t="s">
        <v>475</v>
      </c>
      <c r="G114" s="184" t="s">
        <v>251</v>
      </c>
      <c r="H114" s="185">
        <v>12</v>
      </c>
      <c r="I114" s="186"/>
      <c r="J114" s="187">
        <f t="shared" si="10"/>
        <v>0</v>
      </c>
      <c r="K114" s="183" t="s">
        <v>388</v>
      </c>
      <c r="L114" s="41"/>
      <c r="M114" s="188" t="s">
        <v>19</v>
      </c>
      <c r="N114" s="189" t="s">
        <v>39</v>
      </c>
      <c r="O114" s="66"/>
      <c r="P114" s="190">
        <f t="shared" si="11"/>
        <v>0</v>
      </c>
      <c r="Q114" s="190">
        <v>0</v>
      </c>
      <c r="R114" s="190">
        <f t="shared" si="12"/>
        <v>0</v>
      </c>
      <c r="S114" s="190">
        <v>0</v>
      </c>
      <c r="T114" s="191">
        <f t="shared" si="1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2" t="s">
        <v>389</v>
      </c>
      <c r="AT114" s="192" t="s">
        <v>207</v>
      </c>
      <c r="AU114" s="192" t="s">
        <v>75</v>
      </c>
      <c r="AY114" s="19" t="s">
        <v>204</v>
      </c>
      <c r="BE114" s="193">
        <f t="shared" si="14"/>
        <v>0</v>
      </c>
      <c r="BF114" s="193">
        <f t="shared" si="15"/>
        <v>0</v>
      </c>
      <c r="BG114" s="193">
        <f t="shared" si="16"/>
        <v>0</v>
      </c>
      <c r="BH114" s="193">
        <f t="shared" si="17"/>
        <v>0</v>
      </c>
      <c r="BI114" s="193">
        <f t="shared" si="18"/>
        <v>0</v>
      </c>
      <c r="BJ114" s="19" t="s">
        <v>75</v>
      </c>
      <c r="BK114" s="193">
        <f t="shared" si="19"/>
        <v>0</v>
      </c>
      <c r="BL114" s="19" t="s">
        <v>389</v>
      </c>
      <c r="BM114" s="192" t="s">
        <v>1312</v>
      </c>
    </row>
    <row r="115" spans="1:65" s="2" customFormat="1" ht="55.5" customHeight="1">
      <c r="A115" s="36"/>
      <c r="B115" s="37"/>
      <c r="C115" s="181" t="s">
        <v>701</v>
      </c>
      <c r="D115" s="181" t="s">
        <v>207</v>
      </c>
      <c r="E115" s="182" t="s">
        <v>488</v>
      </c>
      <c r="F115" s="183" t="s">
        <v>489</v>
      </c>
      <c r="G115" s="184" t="s">
        <v>251</v>
      </c>
      <c r="H115" s="185">
        <v>1</v>
      </c>
      <c r="I115" s="186"/>
      <c r="J115" s="187">
        <f t="shared" si="10"/>
        <v>0</v>
      </c>
      <c r="K115" s="183" t="s">
        <v>388</v>
      </c>
      <c r="L115" s="41"/>
      <c r="M115" s="188" t="s">
        <v>19</v>
      </c>
      <c r="N115" s="189" t="s">
        <v>39</v>
      </c>
      <c r="O115" s="66"/>
      <c r="P115" s="190">
        <f t="shared" si="11"/>
        <v>0</v>
      </c>
      <c r="Q115" s="190">
        <v>0</v>
      </c>
      <c r="R115" s="190">
        <f t="shared" si="12"/>
        <v>0</v>
      </c>
      <c r="S115" s="190">
        <v>0</v>
      </c>
      <c r="T115" s="191">
        <f t="shared" si="1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2" t="s">
        <v>389</v>
      </c>
      <c r="AT115" s="192" t="s">
        <v>207</v>
      </c>
      <c r="AU115" s="192" t="s">
        <v>75</v>
      </c>
      <c r="AY115" s="19" t="s">
        <v>204</v>
      </c>
      <c r="BE115" s="193">
        <f t="shared" si="14"/>
        <v>0</v>
      </c>
      <c r="BF115" s="193">
        <f t="shared" si="15"/>
        <v>0</v>
      </c>
      <c r="BG115" s="193">
        <f t="shared" si="16"/>
        <v>0</v>
      </c>
      <c r="BH115" s="193">
        <f t="shared" si="17"/>
        <v>0</v>
      </c>
      <c r="BI115" s="193">
        <f t="shared" si="18"/>
        <v>0</v>
      </c>
      <c r="BJ115" s="19" t="s">
        <v>75</v>
      </c>
      <c r="BK115" s="193">
        <f t="shared" si="19"/>
        <v>0</v>
      </c>
      <c r="BL115" s="19" t="s">
        <v>389</v>
      </c>
      <c r="BM115" s="192" t="s">
        <v>1313</v>
      </c>
    </row>
    <row r="116" spans="1:65" s="2" customFormat="1" ht="37.9" customHeight="1">
      <c r="A116" s="36"/>
      <c r="B116" s="37"/>
      <c r="C116" s="181" t="s">
        <v>712</v>
      </c>
      <c r="D116" s="181" t="s">
        <v>207</v>
      </c>
      <c r="E116" s="182" t="s">
        <v>492</v>
      </c>
      <c r="F116" s="183" t="s">
        <v>493</v>
      </c>
      <c r="G116" s="184" t="s">
        <v>251</v>
      </c>
      <c r="H116" s="185">
        <v>3</v>
      </c>
      <c r="I116" s="186"/>
      <c r="J116" s="187">
        <f t="shared" si="10"/>
        <v>0</v>
      </c>
      <c r="K116" s="183" t="s">
        <v>388</v>
      </c>
      <c r="L116" s="41"/>
      <c r="M116" s="188" t="s">
        <v>19</v>
      </c>
      <c r="N116" s="189" t="s">
        <v>39</v>
      </c>
      <c r="O116" s="66"/>
      <c r="P116" s="190">
        <f t="shared" si="11"/>
        <v>0</v>
      </c>
      <c r="Q116" s="190">
        <v>0</v>
      </c>
      <c r="R116" s="190">
        <f t="shared" si="12"/>
        <v>0</v>
      </c>
      <c r="S116" s="190">
        <v>0</v>
      </c>
      <c r="T116" s="191">
        <f t="shared" si="1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389</v>
      </c>
      <c r="AT116" s="192" t="s">
        <v>207</v>
      </c>
      <c r="AU116" s="192" t="s">
        <v>75</v>
      </c>
      <c r="AY116" s="19" t="s">
        <v>204</v>
      </c>
      <c r="BE116" s="193">
        <f t="shared" si="14"/>
        <v>0</v>
      </c>
      <c r="BF116" s="193">
        <f t="shared" si="15"/>
        <v>0</v>
      </c>
      <c r="BG116" s="193">
        <f t="shared" si="16"/>
        <v>0</v>
      </c>
      <c r="BH116" s="193">
        <f t="shared" si="17"/>
        <v>0</v>
      </c>
      <c r="BI116" s="193">
        <f t="shared" si="18"/>
        <v>0</v>
      </c>
      <c r="BJ116" s="19" t="s">
        <v>75</v>
      </c>
      <c r="BK116" s="193">
        <f t="shared" si="19"/>
        <v>0</v>
      </c>
      <c r="BL116" s="19" t="s">
        <v>389</v>
      </c>
      <c r="BM116" s="192" t="s">
        <v>1314</v>
      </c>
    </row>
    <row r="117" spans="1:65" s="2" customFormat="1" ht="24.2" customHeight="1">
      <c r="A117" s="36"/>
      <c r="B117" s="37"/>
      <c r="C117" s="181" t="s">
        <v>567</v>
      </c>
      <c r="D117" s="181" t="s">
        <v>207</v>
      </c>
      <c r="E117" s="182" t="s">
        <v>496</v>
      </c>
      <c r="F117" s="183" t="s">
        <v>497</v>
      </c>
      <c r="G117" s="184" t="s">
        <v>251</v>
      </c>
      <c r="H117" s="185">
        <v>1</v>
      </c>
      <c r="I117" s="186"/>
      <c r="J117" s="187">
        <f t="shared" si="10"/>
        <v>0</v>
      </c>
      <c r="K117" s="183" t="s">
        <v>388</v>
      </c>
      <c r="L117" s="41"/>
      <c r="M117" s="188" t="s">
        <v>19</v>
      </c>
      <c r="N117" s="189" t="s">
        <v>39</v>
      </c>
      <c r="O117" s="66"/>
      <c r="P117" s="190">
        <f t="shared" si="11"/>
        <v>0</v>
      </c>
      <c r="Q117" s="190">
        <v>0</v>
      </c>
      <c r="R117" s="190">
        <f t="shared" si="12"/>
        <v>0</v>
      </c>
      <c r="S117" s="190">
        <v>0</v>
      </c>
      <c r="T117" s="191">
        <f t="shared" si="1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2" t="s">
        <v>389</v>
      </c>
      <c r="AT117" s="192" t="s">
        <v>207</v>
      </c>
      <c r="AU117" s="192" t="s">
        <v>75</v>
      </c>
      <c r="AY117" s="19" t="s">
        <v>204</v>
      </c>
      <c r="BE117" s="193">
        <f t="shared" si="14"/>
        <v>0</v>
      </c>
      <c r="BF117" s="193">
        <f t="shared" si="15"/>
        <v>0</v>
      </c>
      <c r="BG117" s="193">
        <f t="shared" si="16"/>
        <v>0</v>
      </c>
      <c r="BH117" s="193">
        <f t="shared" si="17"/>
        <v>0</v>
      </c>
      <c r="BI117" s="193">
        <f t="shared" si="18"/>
        <v>0</v>
      </c>
      <c r="BJ117" s="19" t="s">
        <v>75</v>
      </c>
      <c r="BK117" s="193">
        <f t="shared" si="19"/>
        <v>0</v>
      </c>
      <c r="BL117" s="19" t="s">
        <v>389</v>
      </c>
      <c r="BM117" s="192" t="s">
        <v>1315</v>
      </c>
    </row>
    <row r="118" spans="1:65" s="2" customFormat="1" ht="24.2" customHeight="1">
      <c r="A118" s="36"/>
      <c r="B118" s="37"/>
      <c r="C118" s="181" t="s">
        <v>574</v>
      </c>
      <c r="D118" s="181" t="s">
        <v>207</v>
      </c>
      <c r="E118" s="182" t="s">
        <v>500</v>
      </c>
      <c r="F118" s="183" t="s">
        <v>501</v>
      </c>
      <c r="G118" s="184" t="s">
        <v>502</v>
      </c>
      <c r="H118" s="185">
        <v>32</v>
      </c>
      <c r="I118" s="186"/>
      <c r="J118" s="187">
        <f t="shared" si="10"/>
        <v>0</v>
      </c>
      <c r="K118" s="183" t="s">
        <v>388</v>
      </c>
      <c r="L118" s="41"/>
      <c r="M118" s="188" t="s">
        <v>19</v>
      </c>
      <c r="N118" s="189" t="s">
        <v>39</v>
      </c>
      <c r="O118" s="66"/>
      <c r="P118" s="190">
        <f t="shared" si="11"/>
        <v>0</v>
      </c>
      <c r="Q118" s="190">
        <v>0</v>
      </c>
      <c r="R118" s="190">
        <f t="shared" si="12"/>
        <v>0</v>
      </c>
      <c r="S118" s="190">
        <v>0</v>
      </c>
      <c r="T118" s="191">
        <f t="shared" si="1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2" t="s">
        <v>389</v>
      </c>
      <c r="AT118" s="192" t="s">
        <v>207</v>
      </c>
      <c r="AU118" s="192" t="s">
        <v>75</v>
      </c>
      <c r="AY118" s="19" t="s">
        <v>204</v>
      </c>
      <c r="BE118" s="193">
        <f t="shared" si="14"/>
        <v>0</v>
      </c>
      <c r="BF118" s="193">
        <f t="shared" si="15"/>
        <v>0</v>
      </c>
      <c r="BG118" s="193">
        <f t="shared" si="16"/>
        <v>0</v>
      </c>
      <c r="BH118" s="193">
        <f t="shared" si="17"/>
        <v>0</v>
      </c>
      <c r="BI118" s="193">
        <f t="shared" si="18"/>
        <v>0</v>
      </c>
      <c r="BJ118" s="19" t="s">
        <v>75</v>
      </c>
      <c r="BK118" s="193">
        <f t="shared" si="19"/>
        <v>0</v>
      </c>
      <c r="BL118" s="19" t="s">
        <v>389</v>
      </c>
      <c r="BM118" s="192" t="s">
        <v>1316</v>
      </c>
    </row>
    <row r="119" spans="1:65" s="2" customFormat="1" ht="37.9" customHeight="1">
      <c r="A119" s="36"/>
      <c r="B119" s="37"/>
      <c r="C119" s="181" t="s">
        <v>399</v>
      </c>
      <c r="D119" s="181" t="s">
        <v>207</v>
      </c>
      <c r="E119" s="182" t="s">
        <v>505</v>
      </c>
      <c r="F119" s="183" t="s">
        <v>506</v>
      </c>
      <c r="G119" s="184" t="s">
        <v>502</v>
      </c>
      <c r="H119" s="185">
        <v>32</v>
      </c>
      <c r="I119" s="186"/>
      <c r="J119" s="187">
        <f t="shared" si="10"/>
        <v>0</v>
      </c>
      <c r="K119" s="183" t="s">
        <v>388</v>
      </c>
      <c r="L119" s="41"/>
      <c r="M119" s="188" t="s">
        <v>19</v>
      </c>
      <c r="N119" s="189" t="s">
        <v>39</v>
      </c>
      <c r="O119" s="66"/>
      <c r="P119" s="190">
        <f t="shared" si="11"/>
        <v>0</v>
      </c>
      <c r="Q119" s="190">
        <v>0</v>
      </c>
      <c r="R119" s="190">
        <f t="shared" si="12"/>
        <v>0</v>
      </c>
      <c r="S119" s="190">
        <v>0</v>
      </c>
      <c r="T119" s="191">
        <f t="shared" si="1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2" t="s">
        <v>389</v>
      </c>
      <c r="AT119" s="192" t="s">
        <v>207</v>
      </c>
      <c r="AU119" s="192" t="s">
        <v>75</v>
      </c>
      <c r="AY119" s="19" t="s">
        <v>204</v>
      </c>
      <c r="BE119" s="193">
        <f t="shared" si="14"/>
        <v>0</v>
      </c>
      <c r="BF119" s="193">
        <f t="shared" si="15"/>
        <v>0</v>
      </c>
      <c r="BG119" s="193">
        <f t="shared" si="16"/>
        <v>0</v>
      </c>
      <c r="BH119" s="193">
        <f t="shared" si="17"/>
        <v>0</v>
      </c>
      <c r="BI119" s="193">
        <f t="shared" si="18"/>
        <v>0</v>
      </c>
      <c r="BJ119" s="19" t="s">
        <v>75</v>
      </c>
      <c r="BK119" s="193">
        <f t="shared" si="19"/>
        <v>0</v>
      </c>
      <c r="BL119" s="19" t="s">
        <v>389</v>
      </c>
      <c r="BM119" s="192" t="s">
        <v>1317</v>
      </c>
    </row>
    <row r="120" spans="1:65" s="2" customFormat="1" ht="21.75" customHeight="1">
      <c r="A120" s="36"/>
      <c r="B120" s="37"/>
      <c r="C120" s="181" t="s">
        <v>736</v>
      </c>
      <c r="D120" s="181" t="s">
        <v>207</v>
      </c>
      <c r="E120" s="182" t="s">
        <v>509</v>
      </c>
      <c r="F120" s="183" t="s">
        <v>510</v>
      </c>
      <c r="G120" s="184" t="s">
        <v>502</v>
      </c>
      <c r="H120" s="185">
        <v>8</v>
      </c>
      <c r="I120" s="186"/>
      <c r="J120" s="187">
        <f t="shared" si="10"/>
        <v>0</v>
      </c>
      <c r="K120" s="183" t="s">
        <v>388</v>
      </c>
      <c r="L120" s="41"/>
      <c r="M120" s="188" t="s">
        <v>19</v>
      </c>
      <c r="N120" s="189" t="s">
        <v>39</v>
      </c>
      <c r="O120" s="66"/>
      <c r="P120" s="190">
        <f t="shared" si="11"/>
        <v>0</v>
      </c>
      <c r="Q120" s="190">
        <v>0</v>
      </c>
      <c r="R120" s="190">
        <f t="shared" si="12"/>
        <v>0</v>
      </c>
      <c r="S120" s="190">
        <v>0</v>
      </c>
      <c r="T120" s="191">
        <f t="shared" si="1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2" t="s">
        <v>389</v>
      </c>
      <c r="AT120" s="192" t="s">
        <v>207</v>
      </c>
      <c r="AU120" s="192" t="s">
        <v>75</v>
      </c>
      <c r="AY120" s="19" t="s">
        <v>204</v>
      </c>
      <c r="BE120" s="193">
        <f t="shared" si="14"/>
        <v>0</v>
      </c>
      <c r="BF120" s="193">
        <f t="shared" si="15"/>
        <v>0</v>
      </c>
      <c r="BG120" s="193">
        <f t="shared" si="16"/>
        <v>0</v>
      </c>
      <c r="BH120" s="193">
        <f t="shared" si="17"/>
        <v>0</v>
      </c>
      <c r="BI120" s="193">
        <f t="shared" si="18"/>
        <v>0</v>
      </c>
      <c r="BJ120" s="19" t="s">
        <v>75</v>
      </c>
      <c r="BK120" s="193">
        <f t="shared" si="19"/>
        <v>0</v>
      </c>
      <c r="BL120" s="19" t="s">
        <v>389</v>
      </c>
      <c r="BM120" s="192" t="s">
        <v>1318</v>
      </c>
    </row>
    <row r="121" spans="1:65" s="2" customFormat="1" ht="24.2" customHeight="1">
      <c r="A121" s="36"/>
      <c r="B121" s="37"/>
      <c r="C121" s="181" t="s">
        <v>738</v>
      </c>
      <c r="D121" s="181" t="s">
        <v>207</v>
      </c>
      <c r="E121" s="182" t="s">
        <v>513</v>
      </c>
      <c r="F121" s="183" t="s">
        <v>514</v>
      </c>
      <c r="G121" s="184" t="s">
        <v>502</v>
      </c>
      <c r="H121" s="185">
        <v>4</v>
      </c>
      <c r="I121" s="186"/>
      <c r="J121" s="187">
        <f t="shared" si="10"/>
        <v>0</v>
      </c>
      <c r="K121" s="183" t="s">
        <v>388</v>
      </c>
      <c r="L121" s="41"/>
      <c r="M121" s="188" t="s">
        <v>19</v>
      </c>
      <c r="N121" s="189" t="s">
        <v>39</v>
      </c>
      <c r="O121" s="66"/>
      <c r="P121" s="190">
        <f t="shared" si="11"/>
        <v>0</v>
      </c>
      <c r="Q121" s="190">
        <v>0</v>
      </c>
      <c r="R121" s="190">
        <f t="shared" si="12"/>
        <v>0</v>
      </c>
      <c r="S121" s="190">
        <v>0</v>
      </c>
      <c r="T121" s="191">
        <f t="shared" si="1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389</v>
      </c>
      <c r="AT121" s="192" t="s">
        <v>207</v>
      </c>
      <c r="AU121" s="192" t="s">
        <v>75</v>
      </c>
      <c r="AY121" s="19" t="s">
        <v>204</v>
      </c>
      <c r="BE121" s="193">
        <f t="shared" si="14"/>
        <v>0</v>
      </c>
      <c r="BF121" s="193">
        <f t="shared" si="15"/>
        <v>0</v>
      </c>
      <c r="BG121" s="193">
        <f t="shared" si="16"/>
        <v>0</v>
      </c>
      <c r="BH121" s="193">
        <f t="shared" si="17"/>
        <v>0</v>
      </c>
      <c r="BI121" s="193">
        <f t="shared" si="18"/>
        <v>0</v>
      </c>
      <c r="BJ121" s="19" t="s">
        <v>75</v>
      </c>
      <c r="BK121" s="193">
        <f t="shared" si="19"/>
        <v>0</v>
      </c>
      <c r="BL121" s="19" t="s">
        <v>389</v>
      </c>
      <c r="BM121" s="192" t="s">
        <v>1319</v>
      </c>
    </row>
    <row r="122" spans="1:65" s="2" customFormat="1" ht="24.2" customHeight="1">
      <c r="A122" s="36"/>
      <c r="B122" s="37"/>
      <c r="C122" s="181" t="s">
        <v>252</v>
      </c>
      <c r="D122" s="181" t="s">
        <v>207</v>
      </c>
      <c r="E122" s="182" t="s">
        <v>517</v>
      </c>
      <c r="F122" s="183" t="s">
        <v>518</v>
      </c>
      <c r="G122" s="184" t="s">
        <v>502</v>
      </c>
      <c r="H122" s="185">
        <v>8</v>
      </c>
      <c r="I122" s="186"/>
      <c r="J122" s="187">
        <f t="shared" si="10"/>
        <v>0</v>
      </c>
      <c r="K122" s="183" t="s">
        <v>388</v>
      </c>
      <c r="L122" s="41"/>
      <c r="M122" s="188" t="s">
        <v>19</v>
      </c>
      <c r="N122" s="189" t="s">
        <v>39</v>
      </c>
      <c r="O122" s="66"/>
      <c r="P122" s="190">
        <f t="shared" si="11"/>
        <v>0</v>
      </c>
      <c r="Q122" s="190">
        <v>0</v>
      </c>
      <c r="R122" s="190">
        <f t="shared" si="12"/>
        <v>0</v>
      </c>
      <c r="S122" s="190">
        <v>0</v>
      </c>
      <c r="T122" s="191">
        <f t="shared" si="1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2" t="s">
        <v>389</v>
      </c>
      <c r="AT122" s="192" t="s">
        <v>207</v>
      </c>
      <c r="AU122" s="192" t="s">
        <v>75</v>
      </c>
      <c r="AY122" s="19" t="s">
        <v>204</v>
      </c>
      <c r="BE122" s="193">
        <f t="shared" si="14"/>
        <v>0</v>
      </c>
      <c r="BF122" s="193">
        <f t="shared" si="15"/>
        <v>0</v>
      </c>
      <c r="BG122" s="193">
        <f t="shared" si="16"/>
        <v>0</v>
      </c>
      <c r="BH122" s="193">
        <f t="shared" si="17"/>
        <v>0</v>
      </c>
      <c r="BI122" s="193">
        <f t="shared" si="18"/>
        <v>0</v>
      </c>
      <c r="BJ122" s="19" t="s">
        <v>75</v>
      </c>
      <c r="BK122" s="193">
        <f t="shared" si="19"/>
        <v>0</v>
      </c>
      <c r="BL122" s="19" t="s">
        <v>389</v>
      </c>
      <c r="BM122" s="192" t="s">
        <v>1320</v>
      </c>
    </row>
    <row r="123" spans="1:65" s="2" customFormat="1" ht="16.5" customHeight="1">
      <c r="A123" s="36"/>
      <c r="B123" s="37"/>
      <c r="C123" s="181" t="s">
        <v>466</v>
      </c>
      <c r="D123" s="181" t="s">
        <v>207</v>
      </c>
      <c r="E123" s="182" t="s">
        <v>524</v>
      </c>
      <c r="F123" s="183" t="s">
        <v>525</v>
      </c>
      <c r="G123" s="184" t="s">
        <v>286</v>
      </c>
      <c r="H123" s="185">
        <v>405</v>
      </c>
      <c r="I123" s="186"/>
      <c r="J123" s="187">
        <f t="shared" si="10"/>
        <v>0</v>
      </c>
      <c r="K123" s="183" t="s">
        <v>388</v>
      </c>
      <c r="L123" s="41"/>
      <c r="M123" s="188" t="s">
        <v>19</v>
      </c>
      <c r="N123" s="189" t="s">
        <v>39</v>
      </c>
      <c r="O123" s="66"/>
      <c r="P123" s="190">
        <f t="shared" si="11"/>
        <v>0</v>
      </c>
      <c r="Q123" s="190">
        <v>0</v>
      </c>
      <c r="R123" s="190">
        <f t="shared" si="12"/>
        <v>0</v>
      </c>
      <c r="S123" s="190">
        <v>0</v>
      </c>
      <c r="T123" s="191">
        <f t="shared" si="1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2" t="s">
        <v>389</v>
      </c>
      <c r="AT123" s="192" t="s">
        <v>207</v>
      </c>
      <c r="AU123" s="192" t="s">
        <v>75</v>
      </c>
      <c r="AY123" s="19" t="s">
        <v>204</v>
      </c>
      <c r="BE123" s="193">
        <f t="shared" si="14"/>
        <v>0</v>
      </c>
      <c r="BF123" s="193">
        <f t="shared" si="15"/>
        <v>0</v>
      </c>
      <c r="BG123" s="193">
        <f t="shared" si="16"/>
        <v>0</v>
      </c>
      <c r="BH123" s="193">
        <f t="shared" si="17"/>
        <v>0</v>
      </c>
      <c r="BI123" s="193">
        <f t="shared" si="18"/>
        <v>0</v>
      </c>
      <c r="BJ123" s="19" t="s">
        <v>75</v>
      </c>
      <c r="BK123" s="193">
        <f t="shared" si="19"/>
        <v>0</v>
      </c>
      <c r="BL123" s="19" t="s">
        <v>389</v>
      </c>
      <c r="BM123" s="192" t="s">
        <v>1321</v>
      </c>
    </row>
    <row r="124" spans="1:65" s="2" customFormat="1" ht="37.9" customHeight="1">
      <c r="A124" s="36"/>
      <c r="B124" s="37"/>
      <c r="C124" s="181" t="s">
        <v>473</v>
      </c>
      <c r="D124" s="181" t="s">
        <v>207</v>
      </c>
      <c r="E124" s="182" t="s">
        <v>527</v>
      </c>
      <c r="F124" s="183" t="s">
        <v>528</v>
      </c>
      <c r="G124" s="184" t="s">
        <v>251</v>
      </c>
      <c r="H124" s="185">
        <v>3</v>
      </c>
      <c r="I124" s="186"/>
      <c r="J124" s="187">
        <f t="shared" si="10"/>
        <v>0</v>
      </c>
      <c r="K124" s="183" t="s">
        <v>388</v>
      </c>
      <c r="L124" s="41"/>
      <c r="M124" s="188" t="s">
        <v>19</v>
      </c>
      <c r="N124" s="189" t="s">
        <v>39</v>
      </c>
      <c r="O124" s="66"/>
      <c r="P124" s="190">
        <f t="shared" si="11"/>
        <v>0</v>
      </c>
      <c r="Q124" s="190">
        <v>0</v>
      </c>
      <c r="R124" s="190">
        <f t="shared" si="12"/>
        <v>0</v>
      </c>
      <c r="S124" s="190">
        <v>0</v>
      </c>
      <c r="T124" s="191">
        <f t="shared" si="1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2" t="s">
        <v>389</v>
      </c>
      <c r="AT124" s="192" t="s">
        <v>207</v>
      </c>
      <c r="AU124" s="192" t="s">
        <v>75</v>
      </c>
      <c r="AY124" s="19" t="s">
        <v>204</v>
      </c>
      <c r="BE124" s="193">
        <f t="shared" si="14"/>
        <v>0</v>
      </c>
      <c r="BF124" s="193">
        <f t="shared" si="15"/>
        <v>0</v>
      </c>
      <c r="BG124" s="193">
        <f t="shared" si="16"/>
        <v>0</v>
      </c>
      <c r="BH124" s="193">
        <f t="shared" si="17"/>
        <v>0</v>
      </c>
      <c r="BI124" s="193">
        <f t="shared" si="18"/>
        <v>0</v>
      </c>
      <c r="BJ124" s="19" t="s">
        <v>75</v>
      </c>
      <c r="BK124" s="193">
        <f t="shared" si="19"/>
        <v>0</v>
      </c>
      <c r="BL124" s="19" t="s">
        <v>389</v>
      </c>
      <c r="BM124" s="192" t="s">
        <v>1322</v>
      </c>
    </row>
    <row r="125" spans="1:65" s="2" customFormat="1" ht="24.2" customHeight="1">
      <c r="A125" s="36"/>
      <c r="B125" s="37"/>
      <c r="C125" s="222" t="s">
        <v>358</v>
      </c>
      <c r="D125" s="222" t="s">
        <v>243</v>
      </c>
      <c r="E125" s="223" t="s">
        <v>530</v>
      </c>
      <c r="F125" s="224" t="s">
        <v>531</v>
      </c>
      <c r="G125" s="225" t="s">
        <v>251</v>
      </c>
      <c r="H125" s="226">
        <v>3</v>
      </c>
      <c r="I125" s="227"/>
      <c r="J125" s="228">
        <f t="shared" si="10"/>
        <v>0</v>
      </c>
      <c r="K125" s="224" t="s">
        <v>388</v>
      </c>
      <c r="L125" s="229"/>
      <c r="M125" s="230" t="s">
        <v>19</v>
      </c>
      <c r="N125" s="231" t="s">
        <v>39</v>
      </c>
      <c r="O125" s="66"/>
      <c r="P125" s="190">
        <f t="shared" si="11"/>
        <v>0</v>
      </c>
      <c r="Q125" s="190">
        <v>0</v>
      </c>
      <c r="R125" s="190">
        <f t="shared" si="12"/>
        <v>0</v>
      </c>
      <c r="S125" s="190">
        <v>0</v>
      </c>
      <c r="T125" s="191">
        <f t="shared" si="1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2" t="s">
        <v>389</v>
      </c>
      <c r="AT125" s="192" t="s">
        <v>243</v>
      </c>
      <c r="AU125" s="192" t="s">
        <v>75</v>
      </c>
      <c r="AY125" s="19" t="s">
        <v>204</v>
      </c>
      <c r="BE125" s="193">
        <f t="shared" si="14"/>
        <v>0</v>
      </c>
      <c r="BF125" s="193">
        <f t="shared" si="15"/>
        <v>0</v>
      </c>
      <c r="BG125" s="193">
        <f t="shared" si="16"/>
        <v>0</v>
      </c>
      <c r="BH125" s="193">
        <f t="shared" si="17"/>
        <v>0</v>
      </c>
      <c r="BI125" s="193">
        <f t="shared" si="18"/>
        <v>0</v>
      </c>
      <c r="BJ125" s="19" t="s">
        <v>75</v>
      </c>
      <c r="BK125" s="193">
        <f t="shared" si="19"/>
        <v>0</v>
      </c>
      <c r="BL125" s="19" t="s">
        <v>389</v>
      </c>
      <c r="BM125" s="192" t="s">
        <v>1323</v>
      </c>
    </row>
    <row r="126" spans="1:65" s="2" customFormat="1" ht="19.5">
      <c r="A126" s="36"/>
      <c r="B126" s="37"/>
      <c r="C126" s="38"/>
      <c r="D126" s="201" t="s">
        <v>311</v>
      </c>
      <c r="E126" s="38"/>
      <c r="F126" s="242" t="s">
        <v>716</v>
      </c>
      <c r="G126" s="38"/>
      <c r="H126" s="38"/>
      <c r="I126" s="196"/>
      <c r="J126" s="38"/>
      <c r="K126" s="38"/>
      <c r="L126" s="41"/>
      <c r="M126" s="197"/>
      <c r="N126" s="198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311</v>
      </c>
      <c r="AU126" s="19" t="s">
        <v>75</v>
      </c>
    </row>
    <row r="127" spans="1:65" s="2" customFormat="1" ht="16.5" customHeight="1">
      <c r="A127" s="36"/>
      <c r="B127" s="37"/>
      <c r="C127" s="181" t="s">
        <v>366</v>
      </c>
      <c r="D127" s="181" t="s">
        <v>207</v>
      </c>
      <c r="E127" s="182" t="s">
        <v>533</v>
      </c>
      <c r="F127" s="183" t="s">
        <v>534</v>
      </c>
      <c r="G127" s="184" t="s">
        <v>251</v>
      </c>
      <c r="H127" s="185">
        <v>3</v>
      </c>
      <c r="I127" s="186"/>
      <c r="J127" s="187">
        <f>ROUND(I127*H127,2)</f>
        <v>0</v>
      </c>
      <c r="K127" s="183" t="s">
        <v>388</v>
      </c>
      <c r="L127" s="41"/>
      <c r="M127" s="188" t="s">
        <v>19</v>
      </c>
      <c r="N127" s="189" t="s">
        <v>39</v>
      </c>
      <c r="O127" s="66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2" t="s">
        <v>389</v>
      </c>
      <c r="AT127" s="192" t="s">
        <v>207</v>
      </c>
      <c r="AU127" s="192" t="s">
        <v>75</v>
      </c>
      <c r="AY127" s="19" t="s">
        <v>204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9" t="s">
        <v>75</v>
      </c>
      <c r="BK127" s="193">
        <f>ROUND(I127*H127,2)</f>
        <v>0</v>
      </c>
      <c r="BL127" s="19" t="s">
        <v>389</v>
      </c>
      <c r="BM127" s="192" t="s">
        <v>1324</v>
      </c>
    </row>
    <row r="128" spans="1:65" s="2" customFormat="1" ht="24.2" customHeight="1">
      <c r="A128" s="36"/>
      <c r="B128" s="37"/>
      <c r="C128" s="181" t="s">
        <v>376</v>
      </c>
      <c r="D128" s="181" t="s">
        <v>207</v>
      </c>
      <c r="E128" s="182" t="s">
        <v>536</v>
      </c>
      <c r="F128" s="183" t="s">
        <v>537</v>
      </c>
      <c r="G128" s="184" t="s">
        <v>251</v>
      </c>
      <c r="H128" s="185">
        <v>3</v>
      </c>
      <c r="I128" s="186"/>
      <c r="J128" s="187">
        <f>ROUND(I128*H128,2)</f>
        <v>0</v>
      </c>
      <c r="K128" s="183" t="s">
        <v>388</v>
      </c>
      <c r="L128" s="41"/>
      <c r="M128" s="188" t="s">
        <v>19</v>
      </c>
      <c r="N128" s="189" t="s">
        <v>39</v>
      </c>
      <c r="O128" s="66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2" t="s">
        <v>389</v>
      </c>
      <c r="AT128" s="192" t="s">
        <v>207</v>
      </c>
      <c r="AU128" s="192" t="s">
        <v>75</v>
      </c>
      <c r="AY128" s="19" t="s">
        <v>204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9" t="s">
        <v>75</v>
      </c>
      <c r="BK128" s="193">
        <f>ROUND(I128*H128,2)</f>
        <v>0</v>
      </c>
      <c r="BL128" s="19" t="s">
        <v>389</v>
      </c>
      <c r="BM128" s="192" t="s">
        <v>1325</v>
      </c>
    </row>
    <row r="129" spans="1:65" s="2" customFormat="1" ht="33" customHeight="1">
      <c r="A129" s="36"/>
      <c r="B129" s="37"/>
      <c r="C129" s="222" t="s">
        <v>262</v>
      </c>
      <c r="D129" s="222" t="s">
        <v>243</v>
      </c>
      <c r="E129" s="223" t="s">
        <v>539</v>
      </c>
      <c r="F129" s="224" t="s">
        <v>540</v>
      </c>
      <c r="G129" s="225" t="s">
        <v>251</v>
      </c>
      <c r="H129" s="226">
        <v>5</v>
      </c>
      <c r="I129" s="227"/>
      <c r="J129" s="228">
        <f>ROUND(I129*H129,2)</f>
        <v>0</v>
      </c>
      <c r="K129" s="224" t="s">
        <v>388</v>
      </c>
      <c r="L129" s="229"/>
      <c r="M129" s="230" t="s">
        <v>19</v>
      </c>
      <c r="N129" s="231" t="s">
        <v>39</v>
      </c>
      <c r="O129" s="66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420</v>
      </c>
      <c r="AT129" s="192" t="s">
        <v>243</v>
      </c>
      <c r="AU129" s="192" t="s">
        <v>75</v>
      </c>
      <c r="AY129" s="19" t="s">
        <v>204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9" t="s">
        <v>75</v>
      </c>
      <c r="BK129" s="193">
        <f>ROUND(I129*H129,2)</f>
        <v>0</v>
      </c>
      <c r="BL129" s="19" t="s">
        <v>420</v>
      </c>
      <c r="BM129" s="192" t="s">
        <v>1326</v>
      </c>
    </row>
    <row r="130" spans="1:65" s="2" customFormat="1" ht="29.25">
      <c r="A130" s="36"/>
      <c r="B130" s="37"/>
      <c r="C130" s="38"/>
      <c r="D130" s="201" t="s">
        <v>311</v>
      </c>
      <c r="E130" s="38"/>
      <c r="F130" s="242" t="s">
        <v>485</v>
      </c>
      <c r="G130" s="38"/>
      <c r="H130" s="38"/>
      <c r="I130" s="196"/>
      <c r="J130" s="38"/>
      <c r="K130" s="38"/>
      <c r="L130" s="41"/>
      <c r="M130" s="197"/>
      <c r="N130" s="198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311</v>
      </c>
      <c r="AU130" s="19" t="s">
        <v>75</v>
      </c>
    </row>
    <row r="131" spans="1:65" s="2" customFormat="1" ht="24.2" customHeight="1">
      <c r="A131" s="36"/>
      <c r="B131" s="37"/>
      <c r="C131" s="181" t="s">
        <v>255</v>
      </c>
      <c r="D131" s="181" t="s">
        <v>207</v>
      </c>
      <c r="E131" s="182" t="s">
        <v>478</v>
      </c>
      <c r="F131" s="183" t="s">
        <v>479</v>
      </c>
      <c r="G131" s="184" t="s">
        <v>251</v>
      </c>
      <c r="H131" s="185">
        <v>1</v>
      </c>
      <c r="I131" s="186"/>
      <c r="J131" s="187">
        <f>ROUND(I131*H131,2)</f>
        <v>0</v>
      </c>
      <c r="K131" s="183" t="s">
        <v>388</v>
      </c>
      <c r="L131" s="41"/>
      <c r="M131" s="188" t="s">
        <v>19</v>
      </c>
      <c r="N131" s="189" t="s">
        <v>39</v>
      </c>
      <c r="O131" s="66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389</v>
      </c>
      <c r="AT131" s="192" t="s">
        <v>207</v>
      </c>
      <c r="AU131" s="192" t="s">
        <v>75</v>
      </c>
      <c r="AY131" s="19" t="s">
        <v>204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9" t="s">
        <v>75</v>
      </c>
      <c r="BK131" s="193">
        <f>ROUND(I131*H131,2)</f>
        <v>0</v>
      </c>
      <c r="BL131" s="19" t="s">
        <v>389</v>
      </c>
      <c r="BM131" s="192" t="s">
        <v>1327</v>
      </c>
    </row>
    <row r="132" spans="1:65" s="2" customFormat="1" ht="37.9" customHeight="1">
      <c r="A132" s="36"/>
      <c r="B132" s="37"/>
      <c r="C132" s="222" t="s">
        <v>345</v>
      </c>
      <c r="D132" s="222" t="s">
        <v>243</v>
      </c>
      <c r="E132" s="223" t="s">
        <v>482</v>
      </c>
      <c r="F132" s="224" t="s">
        <v>483</v>
      </c>
      <c r="G132" s="225" t="s">
        <v>251</v>
      </c>
      <c r="H132" s="226">
        <v>1</v>
      </c>
      <c r="I132" s="227"/>
      <c r="J132" s="228">
        <f>ROUND(I132*H132,2)</f>
        <v>0</v>
      </c>
      <c r="K132" s="224" t="s">
        <v>388</v>
      </c>
      <c r="L132" s="229"/>
      <c r="M132" s="230" t="s">
        <v>19</v>
      </c>
      <c r="N132" s="231" t="s">
        <v>39</v>
      </c>
      <c r="O132" s="66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2" t="s">
        <v>420</v>
      </c>
      <c r="AT132" s="192" t="s">
        <v>243</v>
      </c>
      <c r="AU132" s="192" t="s">
        <v>75</v>
      </c>
      <c r="AY132" s="19" t="s">
        <v>204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9" t="s">
        <v>75</v>
      </c>
      <c r="BK132" s="193">
        <f>ROUND(I132*H132,2)</f>
        <v>0</v>
      </c>
      <c r="BL132" s="19" t="s">
        <v>420</v>
      </c>
      <c r="BM132" s="192" t="s">
        <v>1328</v>
      </c>
    </row>
    <row r="133" spans="1:65" s="2" customFormat="1" ht="29.25">
      <c r="A133" s="36"/>
      <c r="B133" s="37"/>
      <c r="C133" s="38"/>
      <c r="D133" s="201" t="s">
        <v>311</v>
      </c>
      <c r="E133" s="38"/>
      <c r="F133" s="242" t="s">
        <v>485</v>
      </c>
      <c r="G133" s="38"/>
      <c r="H133" s="38"/>
      <c r="I133" s="196"/>
      <c r="J133" s="38"/>
      <c r="K133" s="38"/>
      <c r="L133" s="41"/>
      <c r="M133" s="197"/>
      <c r="N133" s="198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311</v>
      </c>
      <c r="AU133" s="19" t="s">
        <v>75</v>
      </c>
    </row>
    <row r="134" spans="1:65" s="15" customFormat="1" ht="11.25">
      <c r="B134" s="232"/>
      <c r="C134" s="233"/>
      <c r="D134" s="201" t="s">
        <v>215</v>
      </c>
      <c r="E134" s="234" t="s">
        <v>19</v>
      </c>
      <c r="F134" s="235" t="s">
        <v>486</v>
      </c>
      <c r="G134" s="233"/>
      <c r="H134" s="234" t="s">
        <v>19</v>
      </c>
      <c r="I134" s="236"/>
      <c r="J134" s="233"/>
      <c r="K134" s="233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215</v>
      </c>
      <c r="AU134" s="241" t="s">
        <v>75</v>
      </c>
      <c r="AV134" s="15" t="s">
        <v>75</v>
      </c>
      <c r="AW134" s="15" t="s">
        <v>30</v>
      </c>
      <c r="AX134" s="15" t="s">
        <v>68</v>
      </c>
      <c r="AY134" s="241" t="s">
        <v>204</v>
      </c>
    </row>
    <row r="135" spans="1:65" s="13" customFormat="1" ht="11.25">
      <c r="B135" s="199"/>
      <c r="C135" s="200"/>
      <c r="D135" s="201" t="s">
        <v>215</v>
      </c>
      <c r="E135" s="202" t="s">
        <v>19</v>
      </c>
      <c r="F135" s="203" t="s">
        <v>75</v>
      </c>
      <c r="G135" s="200"/>
      <c r="H135" s="204">
        <v>1</v>
      </c>
      <c r="I135" s="205"/>
      <c r="J135" s="200"/>
      <c r="K135" s="200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215</v>
      </c>
      <c r="AU135" s="210" t="s">
        <v>75</v>
      </c>
      <c r="AV135" s="13" t="s">
        <v>80</v>
      </c>
      <c r="AW135" s="13" t="s">
        <v>30</v>
      </c>
      <c r="AX135" s="13" t="s">
        <v>75</v>
      </c>
      <c r="AY135" s="210" t="s">
        <v>204</v>
      </c>
    </row>
    <row r="136" spans="1:65" s="2" customFormat="1" ht="16.5" customHeight="1">
      <c r="A136" s="36"/>
      <c r="B136" s="37"/>
      <c r="C136" s="181" t="s">
        <v>268</v>
      </c>
      <c r="D136" s="181" t="s">
        <v>207</v>
      </c>
      <c r="E136" s="182" t="s">
        <v>545</v>
      </c>
      <c r="F136" s="183" t="s">
        <v>546</v>
      </c>
      <c r="G136" s="184" t="s">
        <v>251</v>
      </c>
      <c r="H136" s="185">
        <v>10</v>
      </c>
      <c r="I136" s="186"/>
      <c r="J136" s="187">
        <f t="shared" ref="J136:J150" si="20">ROUND(I136*H136,2)</f>
        <v>0</v>
      </c>
      <c r="K136" s="183" t="s">
        <v>388</v>
      </c>
      <c r="L136" s="41"/>
      <c r="M136" s="188" t="s">
        <v>19</v>
      </c>
      <c r="N136" s="189" t="s">
        <v>39</v>
      </c>
      <c r="O136" s="66"/>
      <c r="P136" s="190">
        <f t="shared" ref="P136:P150" si="21">O136*H136</f>
        <v>0</v>
      </c>
      <c r="Q136" s="190">
        <v>0</v>
      </c>
      <c r="R136" s="190">
        <f t="shared" ref="R136:R150" si="22">Q136*H136</f>
        <v>0</v>
      </c>
      <c r="S136" s="190">
        <v>0</v>
      </c>
      <c r="T136" s="191">
        <f t="shared" ref="T136:T150" si="23"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2" t="s">
        <v>389</v>
      </c>
      <c r="AT136" s="192" t="s">
        <v>207</v>
      </c>
      <c r="AU136" s="192" t="s">
        <v>75</v>
      </c>
      <c r="AY136" s="19" t="s">
        <v>204</v>
      </c>
      <c r="BE136" s="193">
        <f t="shared" ref="BE136:BE150" si="24">IF(N136="základní",J136,0)</f>
        <v>0</v>
      </c>
      <c r="BF136" s="193">
        <f t="shared" ref="BF136:BF150" si="25">IF(N136="snížená",J136,0)</f>
        <v>0</v>
      </c>
      <c r="BG136" s="193">
        <f t="shared" ref="BG136:BG150" si="26">IF(N136="zákl. přenesená",J136,0)</f>
        <v>0</v>
      </c>
      <c r="BH136" s="193">
        <f t="shared" ref="BH136:BH150" si="27">IF(N136="sníž. přenesená",J136,0)</f>
        <v>0</v>
      </c>
      <c r="BI136" s="193">
        <f t="shared" ref="BI136:BI150" si="28">IF(N136="nulová",J136,0)</f>
        <v>0</v>
      </c>
      <c r="BJ136" s="19" t="s">
        <v>75</v>
      </c>
      <c r="BK136" s="193">
        <f t="shared" ref="BK136:BK150" si="29">ROUND(I136*H136,2)</f>
        <v>0</v>
      </c>
      <c r="BL136" s="19" t="s">
        <v>389</v>
      </c>
      <c r="BM136" s="192" t="s">
        <v>1329</v>
      </c>
    </row>
    <row r="137" spans="1:65" s="2" customFormat="1" ht="33" customHeight="1">
      <c r="A137" s="36"/>
      <c r="B137" s="37"/>
      <c r="C137" s="181" t="s">
        <v>542</v>
      </c>
      <c r="D137" s="181" t="s">
        <v>207</v>
      </c>
      <c r="E137" s="182" t="s">
        <v>548</v>
      </c>
      <c r="F137" s="183" t="s">
        <v>549</v>
      </c>
      <c r="G137" s="184" t="s">
        <v>251</v>
      </c>
      <c r="H137" s="185">
        <v>1</v>
      </c>
      <c r="I137" s="186"/>
      <c r="J137" s="187">
        <f t="shared" si="20"/>
        <v>0</v>
      </c>
      <c r="K137" s="183" t="s">
        <v>388</v>
      </c>
      <c r="L137" s="41"/>
      <c r="M137" s="188" t="s">
        <v>19</v>
      </c>
      <c r="N137" s="189" t="s">
        <v>39</v>
      </c>
      <c r="O137" s="66"/>
      <c r="P137" s="190">
        <f t="shared" si="21"/>
        <v>0</v>
      </c>
      <c r="Q137" s="190">
        <v>0</v>
      </c>
      <c r="R137" s="190">
        <f t="shared" si="22"/>
        <v>0</v>
      </c>
      <c r="S137" s="190">
        <v>0</v>
      </c>
      <c r="T137" s="191">
        <f t="shared" si="2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2" t="s">
        <v>389</v>
      </c>
      <c r="AT137" s="192" t="s">
        <v>207</v>
      </c>
      <c r="AU137" s="192" t="s">
        <v>75</v>
      </c>
      <c r="AY137" s="19" t="s">
        <v>204</v>
      </c>
      <c r="BE137" s="193">
        <f t="shared" si="24"/>
        <v>0</v>
      </c>
      <c r="BF137" s="193">
        <f t="shared" si="25"/>
        <v>0</v>
      </c>
      <c r="BG137" s="193">
        <f t="shared" si="26"/>
        <v>0</v>
      </c>
      <c r="BH137" s="193">
        <f t="shared" si="27"/>
        <v>0</v>
      </c>
      <c r="BI137" s="193">
        <f t="shared" si="28"/>
        <v>0</v>
      </c>
      <c r="BJ137" s="19" t="s">
        <v>75</v>
      </c>
      <c r="BK137" s="193">
        <f t="shared" si="29"/>
        <v>0</v>
      </c>
      <c r="BL137" s="19" t="s">
        <v>389</v>
      </c>
      <c r="BM137" s="192" t="s">
        <v>1330</v>
      </c>
    </row>
    <row r="138" spans="1:65" s="2" customFormat="1" ht="33" customHeight="1">
      <c r="A138" s="36"/>
      <c r="B138" s="37"/>
      <c r="C138" s="222" t="s">
        <v>296</v>
      </c>
      <c r="D138" s="222" t="s">
        <v>243</v>
      </c>
      <c r="E138" s="223" t="s">
        <v>552</v>
      </c>
      <c r="F138" s="224" t="s">
        <v>553</v>
      </c>
      <c r="G138" s="225" t="s">
        <v>251</v>
      </c>
      <c r="H138" s="226">
        <v>1</v>
      </c>
      <c r="I138" s="227"/>
      <c r="J138" s="228">
        <f t="shared" si="20"/>
        <v>0</v>
      </c>
      <c r="K138" s="224" t="s">
        <v>388</v>
      </c>
      <c r="L138" s="229"/>
      <c r="M138" s="230" t="s">
        <v>19</v>
      </c>
      <c r="N138" s="231" t="s">
        <v>39</v>
      </c>
      <c r="O138" s="66"/>
      <c r="P138" s="190">
        <f t="shared" si="21"/>
        <v>0</v>
      </c>
      <c r="Q138" s="190">
        <v>0</v>
      </c>
      <c r="R138" s="190">
        <f t="shared" si="22"/>
        <v>0</v>
      </c>
      <c r="S138" s="190">
        <v>0</v>
      </c>
      <c r="T138" s="191">
        <f t="shared" si="2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2" t="s">
        <v>420</v>
      </c>
      <c r="AT138" s="192" t="s">
        <v>243</v>
      </c>
      <c r="AU138" s="192" t="s">
        <v>75</v>
      </c>
      <c r="AY138" s="19" t="s">
        <v>204</v>
      </c>
      <c r="BE138" s="193">
        <f t="shared" si="24"/>
        <v>0</v>
      </c>
      <c r="BF138" s="193">
        <f t="shared" si="25"/>
        <v>0</v>
      </c>
      <c r="BG138" s="193">
        <f t="shared" si="26"/>
        <v>0</v>
      </c>
      <c r="BH138" s="193">
        <f t="shared" si="27"/>
        <v>0</v>
      </c>
      <c r="BI138" s="193">
        <f t="shared" si="28"/>
        <v>0</v>
      </c>
      <c r="BJ138" s="19" t="s">
        <v>75</v>
      </c>
      <c r="BK138" s="193">
        <f t="shared" si="29"/>
        <v>0</v>
      </c>
      <c r="BL138" s="19" t="s">
        <v>420</v>
      </c>
      <c r="BM138" s="192" t="s">
        <v>1331</v>
      </c>
    </row>
    <row r="139" spans="1:65" s="2" customFormat="1" ht="16.5" customHeight="1">
      <c r="A139" s="36"/>
      <c r="B139" s="37"/>
      <c r="C139" s="181" t="s">
        <v>301</v>
      </c>
      <c r="D139" s="181" t="s">
        <v>207</v>
      </c>
      <c r="E139" s="182" t="s">
        <v>555</v>
      </c>
      <c r="F139" s="183" t="s">
        <v>556</v>
      </c>
      <c r="G139" s="184" t="s">
        <v>251</v>
      </c>
      <c r="H139" s="185">
        <v>1</v>
      </c>
      <c r="I139" s="186"/>
      <c r="J139" s="187">
        <f t="shared" si="20"/>
        <v>0</v>
      </c>
      <c r="K139" s="183" t="s">
        <v>388</v>
      </c>
      <c r="L139" s="41"/>
      <c r="M139" s="188" t="s">
        <v>19</v>
      </c>
      <c r="N139" s="189" t="s">
        <v>39</v>
      </c>
      <c r="O139" s="66"/>
      <c r="P139" s="190">
        <f t="shared" si="21"/>
        <v>0</v>
      </c>
      <c r="Q139" s="190">
        <v>0</v>
      </c>
      <c r="R139" s="190">
        <f t="shared" si="22"/>
        <v>0</v>
      </c>
      <c r="S139" s="190">
        <v>0</v>
      </c>
      <c r="T139" s="191">
        <f t="shared" si="2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2" t="s">
        <v>252</v>
      </c>
      <c r="AT139" s="192" t="s">
        <v>207</v>
      </c>
      <c r="AU139" s="192" t="s">
        <v>75</v>
      </c>
      <c r="AY139" s="19" t="s">
        <v>204</v>
      </c>
      <c r="BE139" s="193">
        <f t="shared" si="24"/>
        <v>0</v>
      </c>
      <c r="BF139" s="193">
        <f t="shared" si="25"/>
        <v>0</v>
      </c>
      <c r="BG139" s="193">
        <f t="shared" si="26"/>
        <v>0</v>
      </c>
      <c r="BH139" s="193">
        <f t="shared" si="27"/>
        <v>0</v>
      </c>
      <c r="BI139" s="193">
        <f t="shared" si="28"/>
        <v>0</v>
      </c>
      <c r="BJ139" s="19" t="s">
        <v>75</v>
      </c>
      <c r="BK139" s="193">
        <f t="shared" si="29"/>
        <v>0</v>
      </c>
      <c r="BL139" s="19" t="s">
        <v>252</v>
      </c>
      <c r="BM139" s="192" t="s">
        <v>1332</v>
      </c>
    </row>
    <row r="140" spans="1:65" s="2" customFormat="1" ht="24.2" customHeight="1">
      <c r="A140" s="36"/>
      <c r="B140" s="37"/>
      <c r="C140" s="222" t="s">
        <v>306</v>
      </c>
      <c r="D140" s="222" t="s">
        <v>243</v>
      </c>
      <c r="E140" s="223" t="s">
        <v>558</v>
      </c>
      <c r="F140" s="224" t="s">
        <v>559</v>
      </c>
      <c r="G140" s="225" t="s">
        <v>251</v>
      </c>
      <c r="H140" s="226">
        <v>1</v>
      </c>
      <c r="I140" s="227"/>
      <c r="J140" s="228">
        <f t="shared" si="20"/>
        <v>0</v>
      </c>
      <c r="K140" s="224" t="s">
        <v>388</v>
      </c>
      <c r="L140" s="229"/>
      <c r="M140" s="230" t="s">
        <v>19</v>
      </c>
      <c r="N140" s="231" t="s">
        <v>39</v>
      </c>
      <c r="O140" s="66"/>
      <c r="P140" s="190">
        <f t="shared" si="21"/>
        <v>0</v>
      </c>
      <c r="Q140" s="190">
        <v>0</v>
      </c>
      <c r="R140" s="190">
        <f t="shared" si="22"/>
        <v>0</v>
      </c>
      <c r="S140" s="190">
        <v>0</v>
      </c>
      <c r="T140" s="191">
        <f t="shared" si="2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2" t="s">
        <v>420</v>
      </c>
      <c r="AT140" s="192" t="s">
        <v>243</v>
      </c>
      <c r="AU140" s="192" t="s">
        <v>75</v>
      </c>
      <c r="AY140" s="19" t="s">
        <v>204</v>
      </c>
      <c r="BE140" s="193">
        <f t="shared" si="24"/>
        <v>0</v>
      </c>
      <c r="BF140" s="193">
        <f t="shared" si="25"/>
        <v>0</v>
      </c>
      <c r="BG140" s="193">
        <f t="shared" si="26"/>
        <v>0</v>
      </c>
      <c r="BH140" s="193">
        <f t="shared" si="27"/>
        <v>0</v>
      </c>
      <c r="BI140" s="193">
        <f t="shared" si="28"/>
        <v>0</v>
      </c>
      <c r="BJ140" s="19" t="s">
        <v>75</v>
      </c>
      <c r="BK140" s="193">
        <f t="shared" si="29"/>
        <v>0</v>
      </c>
      <c r="BL140" s="19" t="s">
        <v>420</v>
      </c>
      <c r="BM140" s="192" t="s">
        <v>1333</v>
      </c>
    </row>
    <row r="141" spans="1:65" s="2" customFormat="1" ht="24.2" customHeight="1">
      <c r="A141" s="36"/>
      <c r="B141" s="37"/>
      <c r="C141" s="181" t="s">
        <v>551</v>
      </c>
      <c r="D141" s="181" t="s">
        <v>207</v>
      </c>
      <c r="E141" s="182" t="s">
        <v>561</v>
      </c>
      <c r="F141" s="183" t="s">
        <v>562</v>
      </c>
      <c r="G141" s="184" t="s">
        <v>251</v>
      </c>
      <c r="H141" s="185">
        <v>1</v>
      </c>
      <c r="I141" s="186"/>
      <c r="J141" s="187">
        <f t="shared" si="20"/>
        <v>0</v>
      </c>
      <c r="K141" s="183" t="s">
        <v>388</v>
      </c>
      <c r="L141" s="41"/>
      <c r="M141" s="188" t="s">
        <v>19</v>
      </c>
      <c r="N141" s="189" t="s">
        <v>39</v>
      </c>
      <c r="O141" s="66"/>
      <c r="P141" s="190">
        <f t="shared" si="21"/>
        <v>0</v>
      </c>
      <c r="Q141" s="190">
        <v>0</v>
      </c>
      <c r="R141" s="190">
        <f t="shared" si="22"/>
        <v>0</v>
      </c>
      <c r="S141" s="190">
        <v>0</v>
      </c>
      <c r="T141" s="191">
        <f t="shared" si="2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2" t="s">
        <v>389</v>
      </c>
      <c r="AT141" s="192" t="s">
        <v>207</v>
      </c>
      <c r="AU141" s="192" t="s">
        <v>75</v>
      </c>
      <c r="AY141" s="19" t="s">
        <v>204</v>
      </c>
      <c r="BE141" s="193">
        <f t="shared" si="24"/>
        <v>0</v>
      </c>
      <c r="BF141" s="193">
        <f t="shared" si="25"/>
        <v>0</v>
      </c>
      <c r="BG141" s="193">
        <f t="shared" si="26"/>
        <v>0</v>
      </c>
      <c r="BH141" s="193">
        <f t="shared" si="27"/>
        <v>0</v>
      </c>
      <c r="BI141" s="193">
        <f t="shared" si="28"/>
        <v>0</v>
      </c>
      <c r="BJ141" s="19" t="s">
        <v>75</v>
      </c>
      <c r="BK141" s="193">
        <f t="shared" si="29"/>
        <v>0</v>
      </c>
      <c r="BL141" s="19" t="s">
        <v>389</v>
      </c>
      <c r="BM141" s="192" t="s">
        <v>1334</v>
      </c>
    </row>
    <row r="142" spans="1:65" s="2" customFormat="1" ht="16.5" customHeight="1">
      <c r="A142" s="36"/>
      <c r="B142" s="37"/>
      <c r="C142" s="222" t="s">
        <v>330</v>
      </c>
      <c r="D142" s="222" t="s">
        <v>243</v>
      </c>
      <c r="E142" s="223" t="s">
        <v>564</v>
      </c>
      <c r="F142" s="224" t="s">
        <v>565</v>
      </c>
      <c r="G142" s="225" t="s">
        <v>251</v>
      </c>
      <c r="H142" s="226">
        <v>1</v>
      </c>
      <c r="I142" s="227"/>
      <c r="J142" s="228">
        <f t="shared" si="20"/>
        <v>0</v>
      </c>
      <c r="K142" s="224" t="s">
        <v>388</v>
      </c>
      <c r="L142" s="229"/>
      <c r="M142" s="230" t="s">
        <v>19</v>
      </c>
      <c r="N142" s="231" t="s">
        <v>39</v>
      </c>
      <c r="O142" s="66"/>
      <c r="P142" s="190">
        <f t="shared" si="21"/>
        <v>0</v>
      </c>
      <c r="Q142" s="190">
        <v>0</v>
      </c>
      <c r="R142" s="190">
        <f t="shared" si="22"/>
        <v>0</v>
      </c>
      <c r="S142" s="190">
        <v>0</v>
      </c>
      <c r="T142" s="191">
        <f t="shared" si="2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2" t="s">
        <v>420</v>
      </c>
      <c r="AT142" s="192" t="s">
        <v>243</v>
      </c>
      <c r="AU142" s="192" t="s">
        <v>75</v>
      </c>
      <c r="AY142" s="19" t="s">
        <v>204</v>
      </c>
      <c r="BE142" s="193">
        <f t="shared" si="24"/>
        <v>0</v>
      </c>
      <c r="BF142" s="193">
        <f t="shared" si="25"/>
        <v>0</v>
      </c>
      <c r="BG142" s="193">
        <f t="shared" si="26"/>
        <v>0</v>
      </c>
      <c r="BH142" s="193">
        <f t="shared" si="27"/>
        <v>0</v>
      </c>
      <c r="BI142" s="193">
        <f t="shared" si="28"/>
        <v>0</v>
      </c>
      <c r="BJ142" s="19" t="s">
        <v>75</v>
      </c>
      <c r="BK142" s="193">
        <f t="shared" si="29"/>
        <v>0</v>
      </c>
      <c r="BL142" s="19" t="s">
        <v>420</v>
      </c>
      <c r="BM142" s="192" t="s">
        <v>1335</v>
      </c>
    </row>
    <row r="143" spans="1:65" s="2" customFormat="1" ht="16.5" customHeight="1">
      <c r="A143" s="36"/>
      <c r="B143" s="37"/>
      <c r="C143" s="222" t="s">
        <v>290</v>
      </c>
      <c r="D143" s="222" t="s">
        <v>243</v>
      </c>
      <c r="E143" s="223" t="s">
        <v>568</v>
      </c>
      <c r="F143" s="224" t="s">
        <v>569</v>
      </c>
      <c r="G143" s="225" t="s">
        <v>286</v>
      </c>
      <c r="H143" s="226">
        <v>3</v>
      </c>
      <c r="I143" s="227"/>
      <c r="J143" s="228">
        <f t="shared" si="20"/>
        <v>0</v>
      </c>
      <c r="K143" s="224" t="s">
        <v>388</v>
      </c>
      <c r="L143" s="229"/>
      <c r="M143" s="230" t="s">
        <v>19</v>
      </c>
      <c r="N143" s="231" t="s">
        <v>39</v>
      </c>
      <c r="O143" s="66"/>
      <c r="P143" s="190">
        <f t="shared" si="21"/>
        <v>0</v>
      </c>
      <c r="Q143" s="190">
        <v>0</v>
      </c>
      <c r="R143" s="190">
        <f t="shared" si="22"/>
        <v>0</v>
      </c>
      <c r="S143" s="190">
        <v>0</v>
      </c>
      <c r="T143" s="191">
        <f t="shared" si="2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2" t="s">
        <v>420</v>
      </c>
      <c r="AT143" s="192" t="s">
        <v>243</v>
      </c>
      <c r="AU143" s="192" t="s">
        <v>75</v>
      </c>
      <c r="AY143" s="19" t="s">
        <v>204</v>
      </c>
      <c r="BE143" s="193">
        <f t="shared" si="24"/>
        <v>0</v>
      </c>
      <c r="BF143" s="193">
        <f t="shared" si="25"/>
        <v>0</v>
      </c>
      <c r="BG143" s="193">
        <f t="shared" si="26"/>
        <v>0</v>
      </c>
      <c r="BH143" s="193">
        <f t="shared" si="27"/>
        <v>0</v>
      </c>
      <c r="BI143" s="193">
        <f t="shared" si="28"/>
        <v>0</v>
      </c>
      <c r="BJ143" s="19" t="s">
        <v>75</v>
      </c>
      <c r="BK143" s="193">
        <f t="shared" si="29"/>
        <v>0</v>
      </c>
      <c r="BL143" s="19" t="s">
        <v>420</v>
      </c>
      <c r="BM143" s="192" t="s">
        <v>1336</v>
      </c>
    </row>
    <row r="144" spans="1:65" s="2" customFormat="1" ht="16.5" customHeight="1">
      <c r="A144" s="36"/>
      <c r="B144" s="37"/>
      <c r="C144" s="222" t="s">
        <v>283</v>
      </c>
      <c r="D144" s="222" t="s">
        <v>243</v>
      </c>
      <c r="E144" s="223" t="s">
        <v>571</v>
      </c>
      <c r="F144" s="224" t="s">
        <v>572</v>
      </c>
      <c r="G144" s="225" t="s">
        <v>286</v>
      </c>
      <c r="H144" s="226">
        <v>25</v>
      </c>
      <c r="I144" s="227"/>
      <c r="J144" s="228">
        <f t="shared" si="20"/>
        <v>0</v>
      </c>
      <c r="K144" s="224" t="s">
        <v>388</v>
      </c>
      <c r="L144" s="229"/>
      <c r="M144" s="230" t="s">
        <v>19</v>
      </c>
      <c r="N144" s="231" t="s">
        <v>39</v>
      </c>
      <c r="O144" s="66"/>
      <c r="P144" s="190">
        <f t="shared" si="21"/>
        <v>0</v>
      </c>
      <c r="Q144" s="190">
        <v>0</v>
      </c>
      <c r="R144" s="190">
        <f t="shared" si="22"/>
        <v>0</v>
      </c>
      <c r="S144" s="190">
        <v>0</v>
      </c>
      <c r="T144" s="191">
        <f t="shared" si="23"/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2" t="s">
        <v>420</v>
      </c>
      <c r="AT144" s="192" t="s">
        <v>243</v>
      </c>
      <c r="AU144" s="192" t="s">
        <v>75</v>
      </c>
      <c r="AY144" s="19" t="s">
        <v>204</v>
      </c>
      <c r="BE144" s="193">
        <f t="shared" si="24"/>
        <v>0</v>
      </c>
      <c r="BF144" s="193">
        <f t="shared" si="25"/>
        <v>0</v>
      </c>
      <c r="BG144" s="193">
        <f t="shared" si="26"/>
        <v>0</v>
      </c>
      <c r="BH144" s="193">
        <f t="shared" si="27"/>
        <v>0</v>
      </c>
      <c r="BI144" s="193">
        <f t="shared" si="28"/>
        <v>0</v>
      </c>
      <c r="BJ144" s="19" t="s">
        <v>75</v>
      </c>
      <c r="BK144" s="193">
        <f t="shared" si="29"/>
        <v>0</v>
      </c>
      <c r="BL144" s="19" t="s">
        <v>420</v>
      </c>
      <c r="BM144" s="192" t="s">
        <v>1337</v>
      </c>
    </row>
    <row r="145" spans="1:65" s="2" customFormat="1" ht="24.2" customHeight="1">
      <c r="A145" s="36"/>
      <c r="B145" s="37"/>
      <c r="C145" s="181" t="s">
        <v>320</v>
      </c>
      <c r="D145" s="181" t="s">
        <v>207</v>
      </c>
      <c r="E145" s="182" t="s">
        <v>1338</v>
      </c>
      <c r="F145" s="183" t="s">
        <v>1339</v>
      </c>
      <c r="G145" s="184" t="s">
        <v>251</v>
      </c>
      <c r="H145" s="185">
        <v>2</v>
      </c>
      <c r="I145" s="186"/>
      <c r="J145" s="187">
        <f t="shared" si="20"/>
        <v>0</v>
      </c>
      <c r="K145" s="183" t="s">
        <v>388</v>
      </c>
      <c r="L145" s="41"/>
      <c r="M145" s="188" t="s">
        <v>19</v>
      </c>
      <c r="N145" s="189" t="s">
        <v>39</v>
      </c>
      <c r="O145" s="66"/>
      <c r="P145" s="190">
        <f t="shared" si="21"/>
        <v>0</v>
      </c>
      <c r="Q145" s="190">
        <v>0</v>
      </c>
      <c r="R145" s="190">
        <f t="shared" si="22"/>
        <v>0</v>
      </c>
      <c r="S145" s="190">
        <v>0</v>
      </c>
      <c r="T145" s="191">
        <f t="shared" si="2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2" t="s">
        <v>389</v>
      </c>
      <c r="AT145" s="192" t="s">
        <v>207</v>
      </c>
      <c r="AU145" s="192" t="s">
        <v>75</v>
      </c>
      <c r="AY145" s="19" t="s">
        <v>204</v>
      </c>
      <c r="BE145" s="193">
        <f t="shared" si="24"/>
        <v>0</v>
      </c>
      <c r="BF145" s="193">
        <f t="shared" si="25"/>
        <v>0</v>
      </c>
      <c r="BG145" s="193">
        <f t="shared" si="26"/>
        <v>0</v>
      </c>
      <c r="BH145" s="193">
        <f t="shared" si="27"/>
        <v>0</v>
      </c>
      <c r="BI145" s="193">
        <f t="shared" si="28"/>
        <v>0</v>
      </c>
      <c r="BJ145" s="19" t="s">
        <v>75</v>
      </c>
      <c r="BK145" s="193">
        <f t="shared" si="29"/>
        <v>0</v>
      </c>
      <c r="BL145" s="19" t="s">
        <v>389</v>
      </c>
      <c r="BM145" s="192" t="s">
        <v>1340</v>
      </c>
    </row>
    <row r="146" spans="1:65" s="2" customFormat="1" ht="16.5" customHeight="1">
      <c r="A146" s="36"/>
      <c r="B146" s="37"/>
      <c r="C146" s="181" t="s">
        <v>589</v>
      </c>
      <c r="D146" s="181" t="s">
        <v>207</v>
      </c>
      <c r="E146" s="182" t="s">
        <v>586</v>
      </c>
      <c r="F146" s="183" t="s">
        <v>587</v>
      </c>
      <c r="G146" s="184" t="s">
        <v>251</v>
      </c>
      <c r="H146" s="185">
        <v>2</v>
      </c>
      <c r="I146" s="186"/>
      <c r="J146" s="187">
        <f t="shared" si="20"/>
        <v>0</v>
      </c>
      <c r="K146" s="183" t="s">
        <v>388</v>
      </c>
      <c r="L146" s="41"/>
      <c r="M146" s="188" t="s">
        <v>19</v>
      </c>
      <c r="N146" s="189" t="s">
        <v>39</v>
      </c>
      <c r="O146" s="66"/>
      <c r="P146" s="190">
        <f t="shared" si="21"/>
        <v>0</v>
      </c>
      <c r="Q146" s="190">
        <v>0</v>
      </c>
      <c r="R146" s="190">
        <f t="shared" si="22"/>
        <v>0</v>
      </c>
      <c r="S146" s="190">
        <v>0</v>
      </c>
      <c r="T146" s="191">
        <f t="shared" si="2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2" t="s">
        <v>389</v>
      </c>
      <c r="AT146" s="192" t="s">
        <v>207</v>
      </c>
      <c r="AU146" s="192" t="s">
        <v>75</v>
      </c>
      <c r="AY146" s="19" t="s">
        <v>204</v>
      </c>
      <c r="BE146" s="193">
        <f t="shared" si="24"/>
        <v>0</v>
      </c>
      <c r="BF146" s="193">
        <f t="shared" si="25"/>
        <v>0</v>
      </c>
      <c r="BG146" s="193">
        <f t="shared" si="26"/>
        <v>0</v>
      </c>
      <c r="BH146" s="193">
        <f t="shared" si="27"/>
        <v>0</v>
      </c>
      <c r="BI146" s="193">
        <f t="shared" si="28"/>
        <v>0</v>
      </c>
      <c r="BJ146" s="19" t="s">
        <v>75</v>
      </c>
      <c r="BK146" s="193">
        <f t="shared" si="29"/>
        <v>0</v>
      </c>
      <c r="BL146" s="19" t="s">
        <v>389</v>
      </c>
      <c r="BM146" s="192" t="s">
        <v>1341</v>
      </c>
    </row>
    <row r="147" spans="1:65" s="2" customFormat="1" ht="16.5" customHeight="1">
      <c r="A147" s="36"/>
      <c r="B147" s="37"/>
      <c r="C147" s="181" t="s">
        <v>593</v>
      </c>
      <c r="D147" s="181" t="s">
        <v>207</v>
      </c>
      <c r="E147" s="182" t="s">
        <v>590</v>
      </c>
      <c r="F147" s="183" t="s">
        <v>591</v>
      </c>
      <c r="G147" s="184" t="s">
        <v>251</v>
      </c>
      <c r="H147" s="185">
        <v>2</v>
      </c>
      <c r="I147" s="186"/>
      <c r="J147" s="187">
        <f t="shared" si="20"/>
        <v>0</v>
      </c>
      <c r="K147" s="183" t="s">
        <v>388</v>
      </c>
      <c r="L147" s="41"/>
      <c r="M147" s="188" t="s">
        <v>19</v>
      </c>
      <c r="N147" s="189" t="s">
        <v>39</v>
      </c>
      <c r="O147" s="66"/>
      <c r="P147" s="190">
        <f t="shared" si="21"/>
        <v>0</v>
      </c>
      <c r="Q147" s="190">
        <v>0</v>
      </c>
      <c r="R147" s="190">
        <f t="shared" si="22"/>
        <v>0</v>
      </c>
      <c r="S147" s="190">
        <v>0</v>
      </c>
      <c r="T147" s="191">
        <f t="shared" si="23"/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2" t="s">
        <v>389</v>
      </c>
      <c r="AT147" s="192" t="s">
        <v>207</v>
      </c>
      <c r="AU147" s="192" t="s">
        <v>75</v>
      </c>
      <c r="AY147" s="19" t="s">
        <v>204</v>
      </c>
      <c r="BE147" s="193">
        <f t="shared" si="24"/>
        <v>0</v>
      </c>
      <c r="BF147" s="193">
        <f t="shared" si="25"/>
        <v>0</v>
      </c>
      <c r="BG147" s="193">
        <f t="shared" si="26"/>
        <v>0</v>
      </c>
      <c r="BH147" s="193">
        <f t="shared" si="27"/>
        <v>0</v>
      </c>
      <c r="BI147" s="193">
        <f t="shared" si="28"/>
        <v>0</v>
      </c>
      <c r="BJ147" s="19" t="s">
        <v>75</v>
      </c>
      <c r="BK147" s="193">
        <f t="shared" si="29"/>
        <v>0</v>
      </c>
      <c r="BL147" s="19" t="s">
        <v>389</v>
      </c>
      <c r="BM147" s="192" t="s">
        <v>1342</v>
      </c>
    </row>
    <row r="148" spans="1:65" s="2" customFormat="1" ht="24.2" customHeight="1">
      <c r="A148" s="36"/>
      <c r="B148" s="37"/>
      <c r="C148" s="181" t="s">
        <v>597</v>
      </c>
      <c r="D148" s="181" t="s">
        <v>207</v>
      </c>
      <c r="E148" s="182" t="s">
        <v>594</v>
      </c>
      <c r="F148" s="183" t="s">
        <v>595</v>
      </c>
      <c r="G148" s="184" t="s">
        <v>251</v>
      </c>
      <c r="H148" s="185">
        <v>1</v>
      </c>
      <c r="I148" s="186"/>
      <c r="J148" s="187">
        <f t="shared" si="20"/>
        <v>0</v>
      </c>
      <c r="K148" s="183" t="s">
        <v>388</v>
      </c>
      <c r="L148" s="41"/>
      <c r="M148" s="188" t="s">
        <v>19</v>
      </c>
      <c r="N148" s="189" t="s">
        <v>39</v>
      </c>
      <c r="O148" s="66"/>
      <c r="P148" s="190">
        <f t="shared" si="21"/>
        <v>0</v>
      </c>
      <c r="Q148" s="190">
        <v>0</v>
      </c>
      <c r="R148" s="190">
        <f t="shared" si="22"/>
        <v>0</v>
      </c>
      <c r="S148" s="190">
        <v>0</v>
      </c>
      <c r="T148" s="191">
        <f t="shared" si="2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2" t="s">
        <v>389</v>
      </c>
      <c r="AT148" s="192" t="s">
        <v>207</v>
      </c>
      <c r="AU148" s="192" t="s">
        <v>75</v>
      </c>
      <c r="AY148" s="19" t="s">
        <v>204</v>
      </c>
      <c r="BE148" s="193">
        <f t="shared" si="24"/>
        <v>0</v>
      </c>
      <c r="BF148" s="193">
        <f t="shared" si="25"/>
        <v>0</v>
      </c>
      <c r="BG148" s="193">
        <f t="shared" si="26"/>
        <v>0</v>
      </c>
      <c r="BH148" s="193">
        <f t="shared" si="27"/>
        <v>0</v>
      </c>
      <c r="BI148" s="193">
        <f t="shared" si="28"/>
        <v>0</v>
      </c>
      <c r="BJ148" s="19" t="s">
        <v>75</v>
      </c>
      <c r="BK148" s="193">
        <f t="shared" si="29"/>
        <v>0</v>
      </c>
      <c r="BL148" s="19" t="s">
        <v>389</v>
      </c>
      <c r="BM148" s="192" t="s">
        <v>1343</v>
      </c>
    </row>
    <row r="149" spans="1:65" s="2" customFormat="1" ht="24.2" customHeight="1">
      <c r="A149" s="36"/>
      <c r="B149" s="37"/>
      <c r="C149" s="181" t="s">
        <v>602</v>
      </c>
      <c r="D149" s="181" t="s">
        <v>207</v>
      </c>
      <c r="E149" s="182" t="s">
        <v>1344</v>
      </c>
      <c r="F149" s="183" t="s">
        <v>1345</v>
      </c>
      <c r="G149" s="184" t="s">
        <v>251</v>
      </c>
      <c r="H149" s="185">
        <v>1</v>
      </c>
      <c r="I149" s="186"/>
      <c r="J149" s="187">
        <f t="shared" si="20"/>
        <v>0</v>
      </c>
      <c r="K149" s="183" t="s">
        <v>388</v>
      </c>
      <c r="L149" s="41"/>
      <c r="M149" s="188" t="s">
        <v>19</v>
      </c>
      <c r="N149" s="189" t="s">
        <v>39</v>
      </c>
      <c r="O149" s="66"/>
      <c r="P149" s="190">
        <f t="shared" si="21"/>
        <v>0</v>
      </c>
      <c r="Q149" s="190">
        <v>0</v>
      </c>
      <c r="R149" s="190">
        <f t="shared" si="22"/>
        <v>0</v>
      </c>
      <c r="S149" s="190">
        <v>0</v>
      </c>
      <c r="T149" s="191">
        <f t="shared" si="2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2" t="s">
        <v>389</v>
      </c>
      <c r="AT149" s="192" t="s">
        <v>207</v>
      </c>
      <c r="AU149" s="192" t="s">
        <v>75</v>
      </c>
      <c r="AY149" s="19" t="s">
        <v>204</v>
      </c>
      <c r="BE149" s="193">
        <f t="shared" si="24"/>
        <v>0</v>
      </c>
      <c r="BF149" s="193">
        <f t="shared" si="25"/>
        <v>0</v>
      </c>
      <c r="BG149" s="193">
        <f t="shared" si="26"/>
        <v>0</v>
      </c>
      <c r="BH149" s="193">
        <f t="shared" si="27"/>
        <v>0</v>
      </c>
      <c r="BI149" s="193">
        <f t="shared" si="28"/>
        <v>0</v>
      </c>
      <c r="BJ149" s="19" t="s">
        <v>75</v>
      </c>
      <c r="BK149" s="193">
        <f t="shared" si="29"/>
        <v>0</v>
      </c>
      <c r="BL149" s="19" t="s">
        <v>389</v>
      </c>
      <c r="BM149" s="192" t="s">
        <v>1346</v>
      </c>
    </row>
    <row r="150" spans="1:65" s="2" customFormat="1" ht="37.9" customHeight="1">
      <c r="A150" s="36"/>
      <c r="B150" s="37"/>
      <c r="C150" s="181" t="s">
        <v>724</v>
      </c>
      <c r="D150" s="181" t="s">
        <v>207</v>
      </c>
      <c r="E150" s="182" t="s">
        <v>598</v>
      </c>
      <c r="F150" s="183" t="s">
        <v>599</v>
      </c>
      <c r="G150" s="184" t="s">
        <v>210</v>
      </c>
      <c r="H150" s="185">
        <v>0.5</v>
      </c>
      <c r="I150" s="186"/>
      <c r="J150" s="187">
        <f t="shared" si="20"/>
        <v>0</v>
      </c>
      <c r="K150" s="183" t="s">
        <v>388</v>
      </c>
      <c r="L150" s="41"/>
      <c r="M150" s="188" t="s">
        <v>19</v>
      </c>
      <c r="N150" s="189" t="s">
        <v>39</v>
      </c>
      <c r="O150" s="66"/>
      <c r="P150" s="190">
        <f t="shared" si="21"/>
        <v>0</v>
      </c>
      <c r="Q150" s="190">
        <v>0</v>
      </c>
      <c r="R150" s="190">
        <f t="shared" si="22"/>
        <v>0</v>
      </c>
      <c r="S150" s="190">
        <v>0</v>
      </c>
      <c r="T150" s="191">
        <f t="shared" si="2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2" t="s">
        <v>206</v>
      </c>
      <c r="AT150" s="192" t="s">
        <v>207</v>
      </c>
      <c r="AU150" s="192" t="s">
        <v>75</v>
      </c>
      <c r="AY150" s="19" t="s">
        <v>204</v>
      </c>
      <c r="BE150" s="193">
        <f t="shared" si="24"/>
        <v>0</v>
      </c>
      <c r="BF150" s="193">
        <f t="shared" si="25"/>
        <v>0</v>
      </c>
      <c r="BG150" s="193">
        <f t="shared" si="26"/>
        <v>0</v>
      </c>
      <c r="BH150" s="193">
        <f t="shared" si="27"/>
        <v>0</v>
      </c>
      <c r="BI150" s="193">
        <f t="shared" si="28"/>
        <v>0</v>
      </c>
      <c r="BJ150" s="19" t="s">
        <v>75</v>
      </c>
      <c r="BK150" s="193">
        <f t="shared" si="29"/>
        <v>0</v>
      </c>
      <c r="BL150" s="19" t="s">
        <v>206</v>
      </c>
      <c r="BM150" s="192" t="s">
        <v>1347</v>
      </c>
    </row>
    <row r="151" spans="1:65" s="13" customFormat="1" ht="11.25">
      <c r="B151" s="199"/>
      <c r="C151" s="200"/>
      <c r="D151" s="201" t="s">
        <v>215</v>
      </c>
      <c r="E151" s="202" t="s">
        <v>19</v>
      </c>
      <c r="F151" s="203" t="s">
        <v>601</v>
      </c>
      <c r="G151" s="200"/>
      <c r="H151" s="204">
        <v>0.5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215</v>
      </c>
      <c r="AU151" s="210" t="s">
        <v>75</v>
      </c>
      <c r="AV151" s="13" t="s">
        <v>80</v>
      </c>
      <c r="AW151" s="13" t="s">
        <v>30</v>
      </c>
      <c r="AX151" s="13" t="s">
        <v>75</v>
      </c>
      <c r="AY151" s="210" t="s">
        <v>204</v>
      </c>
    </row>
    <row r="152" spans="1:65" s="2" customFormat="1" ht="16.5" customHeight="1">
      <c r="A152" s="36"/>
      <c r="B152" s="37"/>
      <c r="C152" s="222" t="s">
        <v>727</v>
      </c>
      <c r="D152" s="222" t="s">
        <v>243</v>
      </c>
      <c r="E152" s="223" t="s">
        <v>603</v>
      </c>
      <c r="F152" s="224" t="s">
        <v>604</v>
      </c>
      <c r="G152" s="225" t="s">
        <v>361</v>
      </c>
      <c r="H152" s="226">
        <v>1.05</v>
      </c>
      <c r="I152" s="227"/>
      <c r="J152" s="228">
        <f>ROUND(I152*H152,2)</f>
        <v>0</v>
      </c>
      <c r="K152" s="224" t="s">
        <v>388</v>
      </c>
      <c r="L152" s="229"/>
      <c r="M152" s="230" t="s">
        <v>19</v>
      </c>
      <c r="N152" s="231" t="s">
        <v>39</v>
      </c>
      <c r="O152" s="66"/>
      <c r="P152" s="190">
        <f>O152*H152</f>
        <v>0</v>
      </c>
      <c r="Q152" s="190">
        <v>1</v>
      </c>
      <c r="R152" s="190">
        <f>Q152*H152</f>
        <v>1.05</v>
      </c>
      <c r="S152" s="190">
        <v>0</v>
      </c>
      <c r="T152" s="19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2" t="s">
        <v>236</v>
      </c>
      <c r="AT152" s="192" t="s">
        <v>243</v>
      </c>
      <c r="AU152" s="192" t="s">
        <v>75</v>
      </c>
      <c r="AY152" s="19" t="s">
        <v>204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9" t="s">
        <v>75</v>
      </c>
      <c r="BK152" s="193">
        <f>ROUND(I152*H152,2)</f>
        <v>0</v>
      </c>
      <c r="BL152" s="19" t="s">
        <v>206</v>
      </c>
      <c r="BM152" s="192" t="s">
        <v>1348</v>
      </c>
    </row>
    <row r="153" spans="1:65" s="13" customFormat="1" ht="11.25">
      <c r="B153" s="199"/>
      <c r="C153" s="200"/>
      <c r="D153" s="201" t="s">
        <v>215</v>
      </c>
      <c r="E153" s="202" t="s">
        <v>19</v>
      </c>
      <c r="F153" s="203" t="s">
        <v>606</v>
      </c>
      <c r="G153" s="200"/>
      <c r="H153" s="204">
        <v>1.05</v>
      </c>
      <c r="I153" s="205"/>
      <c r="J153" s="200"/>
      <c r="K153" s="200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215</v>
      </c>
      <c r="AU153" s="210" t="s">
        <v>75</v>
      </c>
      <c r="AV153" s="13" t="s">
        <v>80</v>
      </c>
      <c r="AW153" s="13" t="s">
        <v>30</v>
      </c>
      <c r="AX153" s="13" t="s">
        <v>75</v>
      </c>
      <c r="AY153" s="210" t="s">
        <v>204</v>
      </c>
    </row>
    <row r="154" spans="1:65" s="2" customFormat="1" ht="21.75" customHeight="1">
      <c r="A154" s="36"/>
      <c r="B154" s="37"/>
      <c r="C154" s="222" t="s">
        <v>1039</v>
      </c>
      <c r="D154" s="222" t="s">
        <v>243</v>
      </c>
      <c r="E154" s="223" t="s">
        <v>616</v>
      </c>
      <c r="F154" s="224" t="s">
        <v>617</v>
      </c>
      <c r="G154" s="225" t="s">
        <v>251</v>
      </c>
      <c r="H154" s="226">
        <v>10</v>
      </c>
      <c r="I154" s="227"/>
      <c r="J154" s="228">
        <f>ROUND(I154*H154,2)</f>
        <v>0</v>
      </c>
      <c r="K154" s="224" t="s">
        <v>388</v>
      </c>
      <c r="L154" s="229"/>
      <c r="M154" s="230" t="s">
        <v>19</v>
      </c>
      <c r="N154" s="231" t="s">
        <v>39</v>
      </c>
      <c r="O154" s="66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2" t="s">
        <v>258</v>
      </c>
      <c r="AT154" s="192" t="s">
        <v>243</v>
      </c>
      <c r="AU154" s="192" t="s">
        <v>75</v>
      </c>
      <c r="AY154" s="19" t="s">
        <v>204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9" t="s">
        <v>75</v>
      </c>
      <c r="BK154" s="193">
        <f>ROUND(I154*H154,2)</f>
        <v>0</v>
      </c>
      <c r="BL154" s="19" t="s">
        <v>252</v>
      </c>
      <c r="BM154" s="192" t="s">
        <v>1349</v>
      </c>
    </row>
    <row r="155" spans="1:65" s="2" customFormat="1" ht="44.25" customHeight="1">
      <c r="A155" s="36"/>
      <c r="B155" s="37"/>
      <c r="C155" s="181" t="s">
        <v>615</v>
      </c>
      <c r="D155" s="181" t="s">
        <v>207</v>
      </c>
      <c r="E155" s="182" t="s">
        <v>620</v>
      </c>
      <c r="F155" s="183" t="s">
        <v>621</v>
      </c>
      <c r="G155" s="184" t="s">
        <v>361</v>
      </c>
      <c r="H155" s="185">
        <v>0.6</v>
      </c>
      <c r="I155" s="186"/>
      <c r="J155" s="187">
        <f>ROUND(I155*H155,2)</f>
        <v>0</v>
      </c>
      <c r="K155" s="183" t="s">
        <v>388</v>
      </c>
      <c r="L155" s="41"/>
      <c r="M155" s="188" t="s">
        <v>19</v>
      </c>
      <c r="N155" s="189" t="s">
        <v>39</v>
      </c>
      <c r="O155" s="66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2" t="s">
        <v>389</v>
      </c>
      <c r="AT155" s="192" t="s">
        <v>207</v>
      </c>
      <c r="AU155" s="192" t="s">
        <v>75</v>
      </c>
      <c r="AY155" s="19" t="s">
        <v>204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9" t="s">
        <v>75</v>
      </c>
      <c r="BK155" s="193">
        <f>ROUND(I155*H155,2)</f>
        <v>0</v>
      </c>
      <c r="BL155" s="19" t="s">
        <v>389</v>
      </c>
      <c r="BM155" s="192" t="s">
        <v>1350</v>
      </c>
    </row>
    <row r="156" spans="1:65" s="13" customFormat="1" ht="11.25">
      <c r="B156" s="199"/>
      <c r="C156" s="200"/>
      <c r="D156" s="201" t="s">
        <v>215</v>
      </c>
      <c r="E156" s="202" t="s">
        <v>19</v>
      </c>
      <c r="F156" s="203" t="s">
        <v>1351</v>
      </c>
      <c r="G156" s="200"/>
      <c r="H156" s="204">
        <v>0.6</v>
      </c>
      <c r="I156" s="205"/>
      <c r="J156" s="200"/>
      <c r="K156" s="200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215</v>
      </c>
      <c r="AU156" s="210" t="s">
        <v>75</v>
      </c>
      <c r="AV156" s="13" t="s">
        <v>80</v>
      </c>
      <c r="AW156" s="13" t="s">
        <v>30</v>
      </c>
      <c r="AX156" s="13" t="s">
        <v>68</v>
      </c>
      <c r="AY156" s="210" t="s">
        <v>204</v>
      </c>
    </row>
    <row r="157" spans="1:65" s="14" customFormat="1" ht="11.25">
      <c r="B157" s="211"/>
      <c r="C157" s="212"/>
      <c r="D157" s="201" t="s">
        <v>215</v>
      </c>
      <c r="E157" s="213" t="s">
        <v>19</v>
      </c>
      <c r="F157" s="214" t="s">
        <v>217</v>
      </c>
      <c r="G157" s="212"/>
      <c r="H157" s="215">
        <v>0.6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215</v>
      </c>
      <c r="AU157" s="221" t="s">
        <v>75</v>
      </c>
      <c r="AV157" s="14" t="s">
        <v>206</v>
      </c>
      <c r="AW157" s="14" t="s">
        <v>30</v>
      </c>
      <c r="AX157" s="14" t="s">
        <v>75</v>
      </c>
      <c r="AY157" s="221" t="s">
        <v>204</v>
      </c>
    </row>
    <row r="158" spans="1:65" s="2" customFormat="1" ht="62.65" customHeight="1">
      <c r="A158" s="36"/>
      <c r="B158" s="37"/>
      <c r="C158" s="181" t="s">
        <v>619</v>
      </c>
      <c r="D158" s="181" t="s">
        <v>207</v>
      </c>
      <c r="E158" s="182" t="s">
        <v>625</v>
      </c>
      <c r="F158" s="183" t="s">
        <v>626</v>
      </c>
      <c r="G158" s="184" t="s">
        <v>361</v>
      </c>
      <c r="H158" s="185">
        <v>0.6</v>
      </c>
      <c r="I158" s="186"/>
      <c r="J158" s="187">
        <f>ROUND(I158*H158,2)</f>
        <v>0</v>
      </c>
      <c r="K158" s="183" t="s">
        <v>388</v>
      </c>
      <c r="L158" s="41"/>
      <c r="M158" s="188" t="s">
        <v>19</v>
      </c>
      <c r="N158" s="189" t="s">
        <v>39</v>
      </c>
      <c r="O158" s="66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2" t="s">
        <v>389</v>
      </c>
      <c r="AT158" s="192" t="s">
        <v>207</v>
      </c>
      <c r="AU158" s="192" t="s">
        <v>75</v>
      </c>
      <c r="AY158" s="19" t="s">
        <v>204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9" t="s">
        <v>75</v>
      </c>
      <c r="BK158" s="193">
        <f>ROUND(I158*H158,2)</f>
        <v>0</v>
      </c>
      <c r="BL158" s="19" t="s">
        <v>389</v>
      </c>
      <c r="BM158" s="192" t="s">
        <v>1352</v>
      </c>
    </row>
    <row r="159" spans="1:65" s="2" customFormat="1" ht="19.5">
      <c r="A159" s="36"/>
      <c r="B159" s="37"/>
      <c r="C159" s="38"/>
      <c r="D159" s="201" t="s">
        <v>311</v>
      </c>
      <c r="E159" s="38"/>
      <c r="F159" s="242" t="s">
        <v>734</v>
      </c>
      <c r="G159" s="38"/>
      <c r="H159" s="38"/>
      <c r="I159" s="196"/>
      <c r="J159" s="38"/>
      <c r="K159" s="38"/>
      <c r="L159" s="41"/>
      <c r="M159" s="197"/>
      <c r="N159" s="198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311</v>
      </c>
      <c r="AU159" s="19" t="s">
        <v>75</v>
      </c>
    </row>
    <row r="160" spans="1:65" s="2" customFormat="1" ht="44.25" customHeight="1">
      <c r="A160" s="36"/>
      <c r="B160" s="37"/>
      <c r="C160" s="181" t="s">
        <v>741</v>
      </c>
      <c r="D160" s="181" t="s">
        <v>207</v>
      </c>
      <c r="E160" s="182" t="s">
        <v>629</v>
      </c>
      <c r="F160" s="183" t="s">
        <v>630</v>
      </c>
      <c r="G160" s="184" t="s">
        <v>251</v>
      </c>
      <c r="H160" s="185">
        <v>2</v>
      </c>
      <c r="I160" s="186"/>
      <c r="J160" s="187">
        <f>ROUND(I160*H160,2)</f>
        <v>0</v>
      </c>
      <c r="K160" s="183" t="s">
        <v>388</v>
      </c>
      <c r="L160" s="41"/>
      <c r="M160" s="188" t="s">
        <v>19</v>
      </c>
      <c r="N160" s="189" t="s">
        <v>39</v>
      </c>
      <c r="O160" s="66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2" t="s">
        <v>389</v>
      </c>
      <c r="AT160" s="192" t="s">
        <v>207</v>
      </c>
      <c r="AU160" s="192" t="s">
        <v>75</v>
      </c>
      <c r="AY160" s="19" t="s">
        <v>204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9" t="s">
        <v>75</v>
      </c>
      <c r="BK160" s="193">
        <f>ROUND(I160*H160,2)</f>
        <v>0</v>
      </c>
      <c r="BL160" s="19" t="s">
        <v>389</v>
      </c>
      <c r="BM160" s="192" t="s">
        <v>1353</v>
      </c>
    </row>
    <row r="161" spans="1:65" s="2" customFormat="1" ht="24.2" customHeight="1">
      <c r="A161" s="36"/>
      <c r="B161" s="37"/>
      <c r="C161" s="222" t="s">
        <v>395</v>
      </c>
      <c r="D161" s="222" t="s">
        <v>243</v>
      </c>
      <c r="E161" s="223" t="s">
        <v>521</v>
      </c>
      <c r="F161" s="224" t="s">
        <v>522</v>
      </c>
      <c r="G161" s="225" t="s">
        <v>251</v>
      </c>
      <c r="H161" s="226">
        <v>3</v>
      </c>
      <c r="I161" s="227"/>
      <c r="J161" s="228">
        <f>ROUND(I161*H161,2)</f>
        <v>0</v>
      </c>
      <c r="K161" s="224" t="s">
        <v>19</v>
      </c>
      <c r="L161" s="229"/>
      <c r="M161" s="266" t="s">
        <v>19</v>
      </c>
      <c r="N161" s="267" t="s">
        <v>39</v>
      </c>
      <c r="O161" s="245"/>
      <c r="P161" s="249">
        <f>O161*H161</f>
        <v>0</v>
      </c>
      <c r="Q161" s="249">
        <v>0</v>
      </c>
      <c r="R161" s="249">
        <f>Q161*H161</f>
        <v>0</v>
      </c>
      <c r="S161" s="249">
        <v>0</v>
      </c>
      <c r="T161" s="25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2" t="s">
        <v>420</v>
      </c>
      <c r="AT161" s="192" t="s">
        <v>243</v>
      </c>
      <c r="AU161" s="192" t="s">
        <v>75</v>
      </c>
      <c r="AY161" s="19" t="s">
        <v>204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9" t="s">
        <v>75</v>
      </c>
      <c r="BK161" s="193">
        <f>ROUND(I161*H161,2)</f>
        <v>0</v>
      </c>
      <c r="BL161" s="19" t="s">
        <v>420</v>
      </c>
      <c r="BM161" s="192" t="s">
        <v>1354</v>
      </c>
    </row>
    <row r="162" spans="1:65" s="2" customFormat="1" ht="6.95" customHeight="1">
      <c r="A162" s="36"/>
      <c r="B162" s="49"/>
      <c r="C162" s="50"/>
      <c r="D162" s="50"/>
      <c r="E162" s="50"/>
      <c r="F162" s="50"/>
      <c r="G162" s="50"/>
      <c r="H162" s="50"/>
      <c r="I162" s="50"/>
      <c r="J162" s="50"/>
      <c r="K162" s="50"/>
      <c r="L162" s="41"/>
      <c r="M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</row>
  </sheetData>
  <sheetProtection algorithmName="SHA-512" hashValue="9HNX2iwdJNOms/38AYuQ1lqVAPRI/kpw26rQQjCcL9LYFKC8cL9ZorbCm4u+vSh5ENKW7i0DUNUnyYKcNC+Y1g==" saltValue="2G5kJ36CEqiLKupT2P0E+tjKx1nA1NS8RxSejsL7F6K3PQ9Ah4kC7/b1gfQfiNvKZspmaEWEINz5iE5lzJ1WSA==" spinCount="100000" sheet="1" objects="1" scenarios="1" formatColumns="0" formatRows="0" autoFilter="0"/>
  <autoFilter ref="C85:K161" xr:uid="{00000000-0009-0000-0000-000013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2:BM9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141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1236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1355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1238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ROUND(J86,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ROUND((SUM(BE86:BE91)),  2)</f>
        <v>0</v>
      </c>
      <c r="G35" s="36"/>
      <c r="H35" s="36"/>
      <c r="I35" s="127">
        <v>0.21</v>
      </c>
      <c r="J35" s="126">
        <f>ROUND(((SUM(BE86:BE91))*I35),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ROUND((SUM(BF86:BF91)),  2)</f>
        <v>0</v>
      </c>
      <c r="G36" s="36"/>
      <c r="H36" s="36"/>
      <c r="I36" s="127">
        <v>0.15</v>
      </c>
      <c r="J36" s="126">
        <f>ROUND(((SUM(BF86:BF91))*I36),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ROUND((SUM(BG86:BG91)),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ROUND((SUM(BH86:BH91)),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ROUND((SUM(BI86:BI91)),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1236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28.3 - VRN - Oprava osvětlení zast. Senice zast.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Senice na Hané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J86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633</v>
      </c>
      <c r="E64" s="146"/>
      <c r="F64" s="146"/>
      <c r="G64" s="146"/>
      <c r="H64" s="146"/>
      <c r="I64" s="146"/>
      <c r="J64" s="147">
        <f>J87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1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189</v>
      </c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414" t="str">
        <f>E7</f>
        <v>Oprava osvětlení zast. na trati Litovel předměstí - Kostelec na Hané</v>
      </c>
      <c r="F74" s="415"/>
      <c r="G74" s="415"/>
      <c r="H74" s="415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1" customFormat="1" ht="12" customHeight="1">
      <c r="B75" s="23"/>
      <c r="C75" s="31" t="s">
        <v>171</v>
      </c>
      <c r="D75" s="24"/>
      <c r="E75" s="24"/>
      <c r="F75" s="24"/>
      <c r="G75" s="24"/>
      <c r="H75" s="24"/>
      <c r="I75" s="24"/>
      <c r="J75" s="24"/>
      <c r="K75" s="24"/>
      <c r="L75" s="22"/>
    </row>
    <row r="76" spans="1:31" s="2" customFormat="1" ht="16.5" customHeight="1">
      <c r="A76" s="36"/>
      <c r="B76" s="37"/>
      <c r="C76" s="38"/>
      <c r="D76" s="38"/>
      <c r="E76" s="414" t="s">
        <v>1236</v>
      </c>
      <c r="F76" s="416"/>
      <c r="G76" s="416"/>
      <c r="H76" s="416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173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70" t="str">
        <f>E11</f>
        <v>28.3 - VRN - Oprava osvětlení zast. Senice zast.</v>
      </c>
      <c r="F78" s="416"/>
      <c r="G78" s="416"/>
      <c r="H78" s="416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F14</f>
        <v>Senice na Hané</v>
      </c>
      <c r="G80" s="38"/>
      <c r="H80" s="38"/>
      <c r="I80" s="31" t="s">
        <v>23</v>
      </c>
      <c r="J80" s="61">
        <f>IF(J14="","",J14)</f>
        <v>0</v>
      </c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24</v>
      </c>
      <c r="D82" s="38"/>
      <c r="E82" s="38"/>
      <c r="F82" s="29" t="str">
        <f>E17</f>
        <v>Správa železnic</v>
      </c>
      <c r="G82" s="38"/>
      <c r="H82" s="38"/>
      <c r="I82" s="31" t="s">
        <v>29</v>
      </c>
      <c r="J82" s="34" t="str">
        <f>E23</f>
        <v xml:space="preserve"> 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27</v>
      </c>
      <c r="D83" s="38"/>
      <c r="E83" s="38"/>
      <c r="F83" s="29" t="str">
        <f>IF(E20="","",E20)</f>
        <v>Vyplň údaj</v>
      </c>
      <c r="G83" s="38"/>
      <c r="H83" s="38"/>
      <c r="I83" s="31" t="s">
        <v>31</v>
      </c>
      <c r="J83" s="34" t="str">
        <f>E26</f>
        <v>Tomáš Voldán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54"/>
      <c r="B85" s="155"/>
      <c r="C85" s="156" t="s">
        <v>190</v>
      </c>
      <c r="D85" s="157" t="s">
        <v>53</v>
      </c>
      <c r="E85" s="157" t="s">
        <v>49</v>
      </c>
      <c r="F85" s="157" t="s">
        <v>50</v>
      </c>
      <c r="G85" s="157" t="s">
        <v>191</v>
      </c>
      <c r="H85" s="157" t="s">
        <v>192</v>
      </c>
      <c r="I85" s="157" t="s">
        <v>193</v>
      </c>
      <c r="J85" s="157" t="s">
        <v>180</v>
      </c>
      <c r="K85" s="158" t="s">
        <v>194</v>
      </c>
      <c r="L85" s="159"/>
      <c r="M85" s="70" t="s">
        <v>19</v>
      </c>
      <c r="N85" s="71" t="s">
        <v>38</v>
      </c>
      <c r="O85" s="71" t="s">
        <v>195</v>
      </c>
      <c r="P85" s="71" t="s">
        <v>196</v>
      </c>
      <c r="Q85" s="71" t="s">
        <v>197</v>
      </c>
      <c r="R85" s="71" t="s">
        <v>198</v>
      </c>
      <c r="S85" s="71" t="s">
        <v>199</v>
      </c>
      <c r="T85" s="72" t="s">
        <v>200</v>
      </c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</row>
    <row r="86" spans="1:65" s="2" customFormat="1" ht="22.9" customHeight="1">
      <c r="A86" s="36"/>
      <c r="B86" s="37"/>
      <c r="C86" s="77" t="s">
        <v>201</v>
      </c>
      <c r="D86" s="38"/>
      <c r="E86" s="38"/>
      <c r="F86" s="38"/>
      <c r="G86" s="38"/>
      <c r="H86" s="38"/>
      <c r="I86" s="38"/>
      <c r="J86" s="160">
        <f>BK86</f>
        <v>0</v>
      </c>
      <c r="K86" s="38"/>
      <c r="L86" s="41"/>
      <c r="M86" s="73"/>
      <c r="N86" s="161"/>
      <c r="O86" s="74"/>
      <c r="P86" s="162">
        <f>P87</f>
        <v>0</v>
      </c>
      <c r="Q86" s="74"/>
      <c r="R86" s="162">
        <f>R87</f>
        <v>0</v>
      </c>
      <c r="S86" s="74"/>
      <c r="T86" s="163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67</v>
      </c>
      <c r="AU86" s="19" t="s">
        <v>181</v>
      </c>
      <c r="BK86" s="164">
        <f>BK87</f>
        <v>0</v>
      </c>
    </row>
    <row r="87" spans="1:65" s="12" customFormat="1" ht="25.9" customHeight="1">
      <c r="B87" s="165"/>
      <c r="C87" s="166"/>
      <c r="D87" s="167" t="s">
        <v>67</v>
      </c>
      <c r="E87" s="168" t="s">
        <v>635</v>
      </c>
      <c r="F87" s="168" t="s">
        <v>636</v>
      </c>
      <c r="G87" s="166"/>
      <c r="H87" s="166"/>
      <c r="I87" s="169"/>
      <c r="J87" s="170">
        <f>BK87</f>
        <v>0</v>
      </c>
      <c r="K87" s="166"/>
      <c r="L87" s="171"/>
      <c r="M87" s="172"/>
      <c r="N87" s="173"/>
      <c r="O87" s="173"/>
      <c r="P87" s="174">
        <f>SUM(P88:P91)</f>
        <v>0</v>
      </c>
      <c r="Q87" s="173"/>
      <c r="R87" s="174">
        <f>SUM(R88:R91)</f>
        <v>0</v>
      </c>
      <c r="S87" s="173"/>
      <c r="T87" s="175">
        <f>SUM(T88:T91)</f>
        <v>0</v>
      </c>
      <c r="AR87" s="176" t="s">
        <v>218</v>
      </c>
      <c r="AT87" s="177" t="s">
        <v>67</v>
      </c>
      <c r="AU87" s="177" t="s">
        <v>68</v>
      </c>
      <c r="AY87" s="176" t="s">
        <v>204</v>
      </c>
      <c r="BK87" s="178">
        <f>SUM(BK88:BK91)</f>
        <v>0</v>
      </c>
    </row>
    <row r="88" spans="1:65" s="2" customFormat="1" ht="16.5" customHeight="1">
      <c r="A88" s="36"/>
      <c r="B88" s="37"/>
      <c r="C88" s="181" t="s">
        <v>223</v>
      </c>
      <c r="D88" s="181" t="s">
        <v>207</v>
      </c>
      <c r="E88" s="182" t="s">
        <v>637</v>
      </c>
      <c r="F88" s="183" t="s">
        <v>638</v>
      </c>
      <c r="G88" s="184" t="s">
        <v>639</v>
      </c>
      <c r="H88" s="251"/>
      <c r="I88" s="186"/>
      <c r="J88" s="187">
        <f>ROUND(I88*H88,2)</f>
        <v>0</v>
      </c>
      <c r="K88" s="183" t="s">
        <v>388</v>
      </c>
      <c r="L88" s="41"/>
      <c r="M88" s="188" t="s">
        <v>19</v>
      </c>
      <c r="N88" s="189" t="s">
        <v>39</v>
      </c>
      <c r="O88" s="66"/>
      <c r="P88" s="190">
        <f>O88*H88</f>
        <v>0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2" t="s">
        <v>252</v>
      </c>
      <c r="AT88" s="192" t="s">
        <v>207</v>
      </c>
      <c r="AU88" s="192" t="s">
        <v>75</v>
      </c>
      <c r="AY88" s="19" t="s">
        <v>204</v>
      </c>
      <c r="BE88" s="193">
        <f>IF(N88="základní",J88,0)</f>
        <v>0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9" t="s">
        <v>75</v>
      </c>
      <c r="BK88" s="193">
        <f>ROUND(I88*H88,2)</f>
        <v>0</v>
      </c>
      <c r="BL88" s="19" t="s">
        <v>252</v>
      </c>
      <c r="BM88" s="192" t="s">
        <v>1356</v>
      </c>
    </row>
    <row r="89" spans="1:65" s="2" customFormat="1" ht="16.5" customHeight="1">
      <c r="A89" s="36"/>
      <c r="B89" s="37"/>
      <c r="C89" s="181" t="s">
        <v>229</v>
      </c>
      <c r="D89" s="181" t="s">
        <v>207</v>
      </c>
      <c r="E89" s="182" t="s">
        <v>641</v>
      </c>
      <c r="F89" s="183" t="s">
        <v>642</v>
      </c>
      <c r="G89" s="184" t="s">
        <v>639</v>
      </c>
      <c r="H89" s="251"/>
      <c r="I89" s="186"/>
      <c r="J89" s="187">
        <f>ROUND(I89*H89,2)</f>
        <v>0</v>
      </c>
      <c r="K89" s="183" t="s">
        <v>388</v>
      </c>
      <c r="L89" s="41"/>
      <c r="M89" s="188" t="s">
        <v>19</v>
      </c>
      <c r="N89" s="189" t="s">
        <v>39</v>
      </c>
      <c r="O89" s="66"/>
      <c r="P89" s="190">
        <f>O89*H89</f>
        <v>0</v>
      </c>
      <c r="Q89" s="190">
        <v>0</v>
      </c>
      <c r="R89" s="190">
        <f>Q89*H89</f>
        <v>0</v>
      </c>
      <c r="S89" s="190">
        <v>0</v>
      </c>
      <c r="T89" s="191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2" t="s">
        <v>643</v>
      </c>
      <c r="AT89" s="192" t="s">
        <v>207</v>
      </c>
      <c r="AU89" s="192" t="s">
        <v>75</v>
      </c>
      <c r="AY89" s="19" t="s">
        <v>204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19" t="s">
        <v>75</v>
      </c>
      <c r="BK89" s="193">
        <f>ROUND(I89*H89,2)</f>
        <v>0</v>
      </c>
      <c r="BL89" s="19" t="s">
        <v>643</v>
      </c>
      <c r="BM89" s="192" t="s">
        <v>1357</v>
      </c>
    </row>
    <row r="90" spans="1:65" s="2" customFormat="1" ht="49.15" customHeight="1">
      <c r="A90" s="36"/>
      <c r="B90" s="37"/>
      <c r="C90" s="181" t="s">
        <v>236</v>
      </c>
      <c r="D90" s="181" t="s">
        <v>207</v>
      </c>
      <c r="E90" s="182" t="s">
        <v>646</v>
      </c>
      <c r="F90" s="183" t="s">
        <v>647</v>
      </c>
      <c r="G90" s="184" t="s">
        <v>639</v>
      </c>
      <c r="H90" s="251"/>
      <c r="I90" s="186"/>
      <c r="J90" s="187">
        <f>ROUND(I90*H90,2)</f>
        <v>0</v>
      </c>
      <c r="K90" s="183" t="s">
        <v>388</v>
      </c>
      <c r="L90" s="41"/>
      <c r="M90" s="188" t="s">
        <v>19</v>
      </c>
      <c r="N90" s="189" t="s">
        <v>39</v>
      </c>
      <c r="O90" s="66"/>
      <c r="P90" s="190">
        <f>O90*H90</f>
        <v>0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643</v>
      </c>
      <c r="AT90" s="192" t="s">
        <v>207</v>
      </c>
      <c r="AU90" s="192" t="s">
        <v>75</v>
      </c>
      <c r="AY90" s="19" t="s">
        <v>204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9" t="s">
        <v>75</v>
      </c>
      <c r="BK90" s="193">
        <f>ROUND(I90*H90,2)</f>
        <v>0</v>
      </c>
      <c r="BL90" s="19" t="s">
        <v>643</v>
      </c>
      <c r="BM90" s="192" t="s">
        <v>1358</v>
      </c>
    </row>
    <row r="91" spans="1:65" s="2" customFormat="1" ht="16.5" customHeight="1">
      <c r="A91" s="36"/>
      <c r="B91" s="37"/>
      <c r="C91" s="181" t="s">
        <v>645</v>
      </c>
      <c r="D91" s="181" t="s">
        <v>207</v>
      </c>
      <c r="E91" s="182" t="s">
        <v>649</v>
      </c>
      <c r="F91" s="183" t="s">
        <v>650</v>
      </c>
      <c r="G91" s="184" t="s">
        <v>639</v>
      </c>
      <c r="H91" s="251"/>
      <c r="I91" s="186"/>
      <c r="J91" s="187">
        <f>ROUND(I91*H91,2)</f>
        <v>0</v>
      </c>
      <c r="K91" s="183" t="s">
        <v>388</v>
      </c>
      <c r="L91" s="41"/>
      <c r="M91" s="247" t="s">
        <v>19</v>
      </c>
      <c r="N91" s="248" t="s">
        <v>39</v>
      </c>
      <c r="O91" s="245"/>
      <c r="P91" s="249">
        <f>O91*H91</f>
        <v>0</v>
      </c>
      <c r="Q91" s="249">
        <v>0</v>
      </c>
      <c r="R91" s="249">
        <f>Q91*H91</f>
        <v>0</v>
      </c>
      <c r="S91" s="249">
        <v>0</v>
      </c>
      <c r="T91" s="25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643</v>
      </c>
      <c r="AT91" s="192" t="s">
        <v>207</v>
      </c>
      <c r="AU91" s="192" t="s">
        <v>75</v>
      </c>
      <c r="AY91" s="19" t="s">
        <v>204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9" t="s">
        <v>75</v>
      </c>
      <c r="BK91" s="193">
        <f>ROUND(I91*H91,2)</f>
        <v>0</v>
      </c>
      <c r="BL91" s="19" t="s">
        <v>643</v>
      </c>
      <c r="BM91" s="192" t="s">
        <v>1359</v>
      </c>
    </row>
    <row r="92" spans="1:65" s="2" customFormat="1" ht="6.95" customHeight="1">
      <c r="A92" s="36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41"/>
      <c r="M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</sheetData>
  <sheetProtection algorithmName="SHA-512" hashValue="NK9XzwKUNlsBRI/xYHEZvyNGo4m/HmsPgdaoiIa9hiUpn4Pld5lsRnnIns3Kf0LEJpym7rJd6LyJzuJl/nPNVQ==" saltValue="xFNuo24DZsB3EyZOQnsgf5NRx7kEqpfDLO0VD1iNG63dBM6a3XBsDmfRozGe5Nw7FefL7dhxWOtkylTHRUuWbw==" spinCount="100000" sheet="1" objects="1" scenarios="1" formatColumns="0" formatRows="0" autoFilter="0"/>
  <autoFilter ref="C85:K91" xr:uid="{00000000-0009-0000-0000-000014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2:BM16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147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1360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1361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1362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ROUND(J93,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ROUND((SUM(BE93:BE160)),  2)</f>
        <v>0</v>
      </c>
      <c r="G35" s="36"/>
      <c r="H35" s="36"/>
      <c r="I35" s="127">
        <v>0.21</v>
      </c>
      <c r="J35" s="126">
        <f>ROUND(((SUM(BE93:BE160))*I35),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ROUND((SUM(BF93:BF160)),  2)</f>
        <v>0</v>
      </c>
      <c r="G36" s="36"/>
      <c r="H36" s="36"/>
      <c r="I36" s="127">
        <v>0.15</v>
      </c>
      <c r="J36" s="126">
        <f>ROUND(((SUM(BF93:BF160))*I36),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ROUND((SUM(BG93:BG160)),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ROUND((SUM(BH93:BH160)),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ROUND((SUM(BI93:BI160)),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1360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29.1 - URS - Oprava osvětlení zast. Odrlice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Senice na Hané - Odrlice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J93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182</v>
      </c>
      <c r="E64" s="146"/>
      <c r="F64" s="146"/>
      <c r="G64" s="146"/>
      <c r="H64" s="146"/>
      <c r="I64" s="146"/>
      <c r="J64" s="147">
        <f>J94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692</v>
      </c>
      <c r="E65" s="151"/>
      <c r="F65" s="151"/>
      <c r="G65" s="151"/>
      <c r="H65" s="151"/>
      <c r="I65" s="151"/>
      <c r="J65" s="152">
        <f>J95</f>
        <v>0</v>
      </c>
      <c r="K65" s="99"/>
      <c r="L65" s="153"/>
    </row>
    <row r="66" spans="1:31" s="10" customFormat="1" ht="19.899999999999999" customHeight="1">
      <c r="B66" s="149"/>
      <c r="C66" s="99"/>
      <c r="D66" s="150" t="s">
        <v>183</v>
      </c>
      <c r="E66" s="151"/>
      <c r="F66" s="151"/>
      <c r="G66" s="151"/>
      <c r="H66" s="151"/>
      <c r="I66" s="151"/>
      <c r="J66" s="152">
        <f>J96</f>
        <v>0</v>
      </c>
      <c r="K66" s="99"/>
      <c r="L66" s="153"/>
    </row>
    <row r="67" spans="1:31" s="10" customFormat="1" ht="19.899999999999999" customHeight="1">
      <c r="B67" s="149"/>
      <c r="C67" s="99"/>
      <c r="D67" s="150" t="s">
        <v>184</v>
      </c>
      <c r="E67" s="151"/>
      <c r="F67" s="151"/>
      <c r="G67" s="151"/>
      <c r="H67" s="151"/>
      <c r="I67" s="151"/>
      <c r="J67" s="152">
        <f>J115</f>
        <v>0</v>
      </c>
      <c r="K67" s="99"/>
      <c r="L67" s="153"/>
    </row>
    <row r="68" spans="1:31" s="9" customFormat="1" ht="24.95" customHeight="1">
      <c r="B68" s="143"/>
      <c r="C68" s="144"/>
      <c r="D68" s="145" t="s">
        <v>185</v>
      </c>
      <c r="E68" s="146"/>
      <c r="F68" s="146"/>
      <c r="G68" s="146"/>
      <c r="H68" s="146"/>
      <c r="I68" s="146"/>
      <c r="J68" s="147">
        <f>J116</f>
        <v>0</v>
      </c>
      <c r="K68" s="144"/>
      <c r="L68" s="148"/>
    </row>
    <row r="69" spans="1:31" s="10" customFormat="1" ht="19.899999999999999" customHeight="1">
      <c r="B69" s="149"/>
      <c r="C69" s="99"/>
      <c r="D69" s="150" t="s">
        <v>186</v>
      </c>
      <c r="E69" s="151"/>
      <c r="F69" s="151"/>
      <c r="G69" s="151"/>
      <c r="H69" s="151"/>
      <c r="I69" s="151"/>
      <c r="J69" s="152">
        <f>J117</f>
        <v>0</v>
      </c>
      <c r="K69" s="99"/>
      <c r="L69" s="153"/>
    </row>
    <row r="70" spans="1:31" s="10" customFormat="1" ht="19.899999999999999" customHeight="1">
      <c r="B70" s="149"/>
      <c r="C70" s="99"/>
      <c r="D70" s="150" t="s">
        <v>187</v>
      </c>
      <c r="E70" s="151"/>
      <c r="F70" s="151"/>
      <c r="G70" s="151"/>
      <c r="H70" s="151"/>
      <c r="I70" s="151"/>
      <c r="J70" s="152">
        <f>J121</f>
        <v>0</v>
      </c>
      <c r="K70" s="99"/>
      <c r="L70" s="153"/>
    </row>
    <row r="71" spans="1:31" s="9" customFormat="1" ht="24.95" customHeight="1">
      <c r="B71" s="143"/>
      <c r="C71" s="144"/>
      <c r="D71" s="145" t="s">
        <v>188</v>
      </c>
      <c r="E71" s="146"/>
      <c r="F71" s="146"/>
      <c r="G71" s="146"/>
      <c r="H71" s="146"/>
      <c r="I71" s="146"/>
      <c r="J71" s="147">
        <f>J148</f>
        <v>0</v>
      </c>
      <c r="K71" s="144"/>
      <c r="L71" s="148"/>
    </row>
    <row r="72" spans="1:31" s="2" customFormat="1" ht="21.7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>
      <c r="A77" s="36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>
      <c r="A78" s="36"/>
      <c r="B78" s="37"/>
      <c r="C78" s="25" t="s">
        <v>189</v>
      </c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16</v>
      </c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16.5" customHeight="1">
      <c r="A81" s="36"/>
      <c r="B81" s="37"/>
      <c r="C81" s="38"/>
      <c r="D81" s="38"/>
      <c r="E81" s="414" t="str">
        <f>E7</f>
        <v>Oprava osvětlení zast. na trati Litovel předměstí - Kostelec na Hané</v>
      </c>
      <c r="F81" s="415"/>
      <c r="G81" s="415"/>
      <c r="H81" s="415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1" customFormat="1" ht="12" customHeight="1">
      <c r="B82" s="23"/>
      <c r="C82" s="31" t="s">
        <v>171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3" s="2" customFormat="1" ht="16.5" customHeight="1">
      <c r="A83" s="36"/>
      <c r="B83" s="37"/>
      <c r="C83" s="38"/>
      <c r="D83" s="38"/>
      <c r="E83" s="414" t="s">
        <v>1360</v>
      </c>
      <c r="F83" s="416"/>
      <c r="G83" s="416"/>
      <c r="H83" s="416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2" customHeight="1">
      <c r="A84" s="36"/>
      <c r="B84" s="37"/>
      <c r="C84" s="31" t="s">
        <v>173</v>
      </c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6.5" customHeight="1">
      <c r="A85" s="36"/>
      <c r="B85" s="37"/>
      <c r="C85" s="38"/>
      <c r="D85" s="38"/>
      <c r="E85" s="370" t="str">
        <f>E11</f>
        <v>29.1 - URS - Oprava osvětlení zast. Odrlice</v>
      </c>
      <c r="F85" s="416"/>
      <c r="G85" s="416"/>
      <c r="H85" s="416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2" customHeight="1">
      <c r="A87" s="36"/>
      <c r="B87" s="37"/>
      <c r="C87" s="31" t="s">
        <v>21</v>
      </c>
      <c r="D87" s="38"/>
      <c r="E87" s="38"/>
      <c r="F87" s="29" t="str">
        <f>F14</f>
        <v>Senice na Hané - Odrlice</v>
      </c>
      <c r="G87" s="38"/>
      <c r="H87" s="38"/>
      <c r="I87" s="31" t="s">
        <v>23</v>
      </c>
      <c r="J87" s="61">
        <f>IF(J14="","",J14)</f>
        <v>0</v>
      </c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15.2" customHeight="1">
      <c r="A89" s="36"/>
      <c r="B89" s="37"/>
      <c r="C89" s="31" t="s">
        <v>24</v>
      </c>
      <c r="D89" s="38"/>
      <c r="E89" s="38"/>
      <c r="F89" s="29" t="str">
        <f>E17</f>
        <v>Správa železnic</v>
      </c>
      <c r="G89" s="38"/>
      <c r="H89" s="38"/>
      <c r="I89" s="31" t="s">
        <v>29</v>
      </c>
      <c r="J89" s="34" t="str">
        <f>E23</f>
        <v xml:space="preserve"> </v>
      </c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5.2" customHeight="1">
      <c r="A90" s="36"/>
      <c r="B90" s="37"/>
      <c r="C90" s="31" t="s">
        <v>27</v>
      </c>
      <c r="D90" s="38"/>
      <c r="E90" s="38"/>
      <c r="F90" s="29" t="str">
        <f>IF(E20="","",E20)</f>
        <v>Vyplň údaj</v>
      </c>
      <c r="G90" s="38"/>
      <c r="H90" s="38"/>
      <c r="I90" s="31" t="s">
        <v>31</v>
      </c>
      <c r="J90" s="34" t="str">
        <f>E26</f>
        <v>Tomáš Voldán</v>
      </c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11" customFormat="1" ht="29.25" customHeight="1">
      <c r="A92" s="154"/>
      <c r="B92" s="155"/>
      <c r="C92" s="156" t="s">
        <v>190</v>
      </c>
      <c r="D92" s="157" t="s">
        <v>53</v>
      </c>
      <c r="E92" s="157" t="s">
        <v>49</v>
      </c>
      <c r="F92" s="157" t="s">
        <v>50</v>
      </c>
      <c r="G92" s="157" t="s">
        <v>191</v>
      </c>
      <c r="H92" s="157" t="s">
        <v>192</v>
      </c>
      <c r="I92" s="157" t="s">
        <v>193</v>
      </c>
      <c r="J92" s="157" t="s">
        <v>180</v>
      </c>
      <c r="K92" s="158" t="s">
        <v>194</v>
      </c>
      <c r="L92" s="159"/>
      <c r="M92" s="70" t="s">
        <v>19</v>
      </c>
      <c r="N92" s="71" t="s">
        <v>38</v>
      </c>
      <c r="O92" s="71" t="s">
        <v>195</v>
      </c>
      <c r="P92" s="71" t="s">
        <v>196</v>
      </c>
      <c r="Q92" s="71" t="s">
        <v>197</v>
      </c>
      <c r="R92" s="71" t="s">
        <v>198</v>
      </c>
      <c r="S92" s="71" t="s">
        <v>199</v>
      </c>
      <c r="T92" s="72" t="s">
        <v>200</v>
      </c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</row>
    <row r="93" spans="1:63" s="2" customFormat="1" ht="22.9" customHeight="1">
      <c r="A93" s="36"/>
      <c r="B93" s="37"/>
      <c r="C93" s="77" t="s">
        <v>201</v>
      </c>
      <c r="D93" s="38"/>
      <c r="E93" s="38"/>
      <c r="F93" s="38"/>
      <c r="G93" s="38"/>
      <c r="H93" s="38"/>
      <c r="I93" s="38"/>
      <c r="J93" s="160">
        <f>BK93</f>
        <v>0</v>
      </c>
      <c r="K93" s="38"/>
      <c r="L93" s="41"/>
      <c r="M93" s="73"/>
      <c r="N93" s="161"/>
      <c r="O93" s="74"/>
      <c r="P93" s="162">
        <f>P94+P116+P148</f>
        <v>0</v>
      </c>
      <c r="Q93" s="74"/>
      <c r="R93" s="162">
        <f>R94+R116+R148</f>
        <v>2.9654104799999996</v>
      </c>
      <c r="S93" s="74"/>
      <c r="T93" s="163">
        <f>T94+T116+T148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67</v>
      </c>
      <c r="AU93" s="19" t="s">
        <v>181</v>
      </c>
      <c r="BK93" s="164">
        <f>BK94+BK116+BK148</f>
        <v>0</v>
      </c>
    </row>
    <row r="94" spans="1:63" s="12" customFormat="1" ht="25.9" customHeight="1">
      <c r="B94" s="165"/>
      <c r="C94" s="166"/>
      <c r="D94" s="167" t="s">
        <v>67</v>
      </c>
      <c r="E94" s="168" t="s">
        <v>202</v>
      </c>
      <c r="F94" s="168" t="s">
        <v>203</v>
      </c>
      <c r="G94" s="166"/>
      <c r="H94" s="166"/>
      <c r="I94" s="169"/>
      <c r="J94" s="170">
        <f>BK94</f>
        <v>0</v>
      </c>
      <c r="K94" s="166"/>
      <c r="L94" s="171"/>
      <c r="M94" s="172"/>
      <c r="N94" s="173"/>
      <c r="O94" s="173"/>
      <c r="P94" s="174">
        <f>P95+P96+P115</f>
        <v>0</v>
      </c>
      <c r="Q94" s="173"/>
      <c r="R94" s="174">
        <f>R95+R96+R115</f>
        <v>2.9030604799999997</v>
      </c>
      <c r="S94" s="173"/>
      <c r="T94" s="175">
        <f>T95+T96+T115</f>
        <v>0</v>
      </c>
      <c r="AR94" s="176" t="s">
        <v>75</v>
      </c>
      <c r="AT94" s="177" t="s">
        <v>67</v>
      </c>
      <c r="AU94" s="177" t="s">
        <v>68</v>
      </c>
      <c r="AY94" s="176" t="s">
        <v>204</v>
      </c>
      <c r="BK94" s="178">
        <f>BK95+BK96+BK115</f>
        <v>0</v>
      </c>
    </row>
    <row r="95" spans="1:63" s="12" customFormat="1" ht="22.9" customHeight="1">
      <c r="B95" s="165"/>
      <c r="C95" s="166"/>
      <c r="D95" s="167" t="s">
        <v>67</v>
      </c>
      <c r="E95" s="179" t="s">
        <v>75</v>
      </c>
      <c r="F95" s="179" t="s">
        <v>663</v>
      </c>
      <c r="G95" s="166"/>
      <c r="H95" s="166"/>
      <c r="I95" s="169"/>
      <c r="J95" s="180">
        <f>BK95</f>
        <v>0</v>
      </c>
      <c r="K95" s="166"/>
      <c r="L95" s="171"/>
      <c r="M95" s="172"/>
      <c r="N95" s="173"/>
      <c r="O95" s="173"/>
      <c r="P95" s="174">
        <v>0</v>
      </c>
      <c r="Q95" s="173"/>
      <c r="R95" s="174">
        <v>0</v>
      </c>
      <c r="S95" s="173"/>
      <c r="T95" s="175">
        <v>0</v>
      </c>
      <c r="AR95" s="176" t="s">
        <v>75</v>
      </c>
      <c r="AT95" s="177" t="s">
        <v>67</v>
      </c>
      <c r="AU95" s="177" t="s">
        <v>75</v>
      </c>
      <c r="AY95" s="176" t="s">
        <v>204</v>
      </c>
      <c r="BK95" s="178">
        <v>0</v>
      </c>
    </row>
    <row r="96" spans="1:63" s="12" customFormat="1" ht="22.9" customHeight="1">
      <c r="B96" s="165"/>
      <c r="C96" s="166"/>
      <c r="D96" s="167" t="s">
        <v>67</v>
      </c>
      <c r="E96" s="179" t="s">
        <v>80</v>
      </c>
      <c r="F96" s="179" t="s">
        <v>205</v>
      </c>
      <c r="G96" s="166"/>
      <c r="H96" s="166"/>
      <c r="I96" s="169"/>
      <c r="J96" s="180">
        <f>BK96</f>
        <v>0</v>
      </c>
      <c r="K96" s="166"/>
      <c r="L96" s="171"/>
      <c r="M96" s="172"/>
      <c r="N96" s="173"/>
      <c r="O96" s="173"/>
      <c r="P96" s="174">
        <f>SUM(P97:P114)</f>
        <v>0</v>
      </c>
      <c r="Q96" s="173"/>
      <c r="R96" s="174">
        <f>SUM(R97:R114)</f>
        <v>2.9030604799999997</v>
      </c>
      <c r="S96" s="173"/>
      <c r="T96" s="175">
        <f>SUM(T97:T114)</f>
        <v>0</v>
      </c>
      <c r="AR96" s="176" t="s">
        <v>75</v>
      </c>
      <c r="AT96" s="177" t="s">
        <v>67</v>
      </c>
      <c r="AU96" s="177" t="s">
        <v>75</v>
      </c>
      <c r="AY96" s="176" t="s">
        <v>204</v>
      </c>
      <c r="BK96" s="178">
        <f>SUM(BK97:BK114)</f>
        <v>0</v>
      </c>
    </row>
    <row r="97" spans="1:65" s="2" customFormat="1" ht="21.75" customHeight="1">
      <c r="A97" s="36"/>
      <c r="B97" s="37"/>
      <c r="C97" s="181" t="s">
        <v>245</v>
      </c>
      <c r="D97" s="181" t="s">
        <v>207</v>
      </c>
      <c r="E97" s="182" t="s">
        <v>208</v>
      </c>
      <c r="F97" s="183" t="s">
        <v>209</v>
      </c>
      <c r="G97" s="184" t="s">
        <v>210</v>
      </c>
      <c r="H97" s="185">
        <v>0.128</v>
      </c>
      <c r="I97" s="186"/>
      <c r="J97" s="187">
        <f>ROUND(I97*H97,2)</f>
        <v>0</v>
      </c>
      <c r="K97" s="183" t="s">
        <v>211</v>
      </c>
      <c r="L97" s="41"/>
      <c r="M97" s="188" t="s">
        <v>19</v>
      </c>
      <c r="N97" s="189" t="s">
        <v>39</v>
      </c>
      <c r="O97" s="66"/>
      <c r="P97" s="190">
        <f>O97*H97</f>
        <v>0</v>
      </c>
      <c r="Q97" s="190">
        <v>2.16</v>
      </c>
      <c r="R97" s="190">
        <f>Q97*H97</f>
        <v>0.27648</v>
      </c>
      <c r="S97" s="190">
        <v>0</v>
      </c>
      <c r="T97" s="191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2" t="s">
        <v>206</v>
      </c>
      <c r="AT97" s="192" t="s">
        <v>207</v>
      </c>
      <c r="AU97" s="192" t="s">
        <v>80</v>
      </c>
      <c r="AY97" s="19" t="s">
        <v>204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19" t="s">
        <v>75</v>
      </c>
      <c r="BK97" s="193">
        <f>ROUND(I97*H97,2)</f>
        <v>0</v>
      </c>
      <c r="BL97" s="19" t="s">
        <v>206</v>
      </c>
      <c r="BM97" s="192" t="s">
        <v>1363</v>
      </c>
    </row>
    <row r="98" spans="1:65" s="2" customFormat="1" ht="11.25">
      <c r="A98" s="36"/>
      <c r="B98" s="37"/>
      <c r="C98" s="38"/>
      <c r="D98" s="194" t="s">
        <v>213</v>
      </c>
      <c r="E98" s="38"/>
      <c r="F98" s="195" t="s">
        <v>214</v>
      </c>
      <c r="G98" s="38"/>
      <c r="H98" s="38"/>
      <c r="I98" s="196"/>
      <c r="J98" s="38"/>
      <c r="K98" s="38"/>
      <c r="L98" s="41"/>
      <c r="M98" s="197"/>
      <c r="N98" s="198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213</v>
      </c>
      <c r="AU98" s="19" t="s">
        <v>80</v>
      </c>
    </row>
    <row r="99" spans="1:65" s="13" customFormat="1" ht="11.25">
      <c r="B99" s="199"/>
      <c r="C99" s="200"/>
      <c r="D99" s="201" t="s">
        <v>215</v>
      </c>
      <c r="E99" s="202" t="s">
        <v>19</v>
      </c>
      <c r="F99" s="203" t="s">
        <v>1144</v>
      </c>
      <c r="G99" s="200"/>
      <c r="H99" s="204">
        <v>0.128</v>
      </c>
      <c r="I99" s="205"/>
      <c r="J99" s="200"/>
      <c r="K99" s="200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215</v>
      </c>
      <c r="AU99" s="210" t="s">
        <v>80</v>
      </c>
      <c r="AV99" s="13" t="s">
        <v>80</v>
      </c>
      <c r="AW99" s="13" t="s">
        <v>30</v>
      </c>
      <c r="AX99" s="13" t="s">
        <v>68</v>
      </c>
      <c r="AY99" s="210" t="s">
        <v>204</v>
      </c>
    </row>
    <row r="100" spans="1:65" s="14" customFormat="1" ht="11.25">
      <c r="B100" s="211"/>
      <c r="C100" s="212"/>
      <c r="D100" s="201" t="s">
        <v>215</v>
      </c>
      <c r="E100" s="213" t="s">
        <v>19</v>
      </c>
      <c r="F100" s="214" t="s">
        <v>217</v>
      </c>
      <c r="G100" s="212"/>
      <c r="H100" s="215">
        <v>0.128</v>
      </c>
      <c r="I100" s="216"/>
      <c r="J100" s="212"/>
      <c r="K100" s="212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215</v>
      </c>
      <c r="AU100" s="221" t="s">
        <v>80</v>
      </c>
      <c r="AV100" s="14" t="s">
        <v>206</v>
      </c>
      <c r="AW100" s="14" t="s">
        <v>30</v>
      </c>
      <c r="AX100" s="14" t="s">
        <v>75</v>
      </c>
      <c r="AY100" s="221" t="s">
        <v>204</v>
      </c>
    </row>
    <row r="101" spans="1:65" s="2" customFormat="1" ht="21.75" customHeight="1">
      <c r="A101" s="36"/>
      <c r="B101" s="37"/>
      <c r="C101" s="181" t="s">
        <v>206</v>
      </c>
      <c r="D101" s="181" t="s">
        <v>207</v>
      </c>
      <c r="E101" s="182" t="s">
        <v>219</v>
      </c>
      <c r="F101" s="183" t="s">
        <v>220</v>
      </c>
      <c r="G101" s="184" t="s">
        <v>210</v>
      </c>
      <c r="H101" s="185">
        <v>0.128</v>
      </c>
      <c r="I101" s="186"/>
      <c r="J101" s="187">
        <f>ROUND(I101*H101,2)</f>
        <v>0</v>
      </c>
      <c r="K101" s="183" t="s">
        <v>211</v>
      </c>
      <c r="L101" s="41"/>
      <c r="M101" s="188" t="s">
        <v>19</v>
      </c>
      <c r="N101" s="189" t="s">
        <v>39</v>
      </c>
      <c r="O101" s="66"/>
      <c r="P101" s="190">
        <f>O101*H101</f>
        <v>0</v>
      </c>
      <c r="Q101" s="190">
        <v>1.98</v>
      </c>
      <c r="R101" s="190">
        <f>Q101*H101</f>
        <v>0.25344</v>
      </c>
      <c r="S101" s="190">
        <v>0</v>
      </c>
      <c r="T101" s="191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2" t="s">
        <v>206</v>
      </c>
      <c r="AT101" s="192" t="s">
        <v>207</v>
      </c>
      <c r="AU101" s="192" t="s">
        <v>80</v>
      </c>
      <c r="AY101" s="19" t="s">
        <v>204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9" t="s">
        <v>75</v>
      </c>
      <c r="BK101" s="193">
        <f>ROUND(I101*H101,2)</f>
        <v>0</v>
      </c>
      <c r="BL101" s="19" t="s">
        <v>206</v>
      </c>
      <c r="BM101" s="192" t="s">
        <v>1364</v>
      </c>
    </row>
    <row r="102" spans="1:65" s="2" customFormat="1" ht="11.25">
      <c r="A102" s="36"/>
      <c r="B102" s="37"/>
      <c r="C102" s="38"/>
      <c r="D102" s="194" t="s">
        <v>213</v>
      </c>
      <c r="E102" s="38"/>
      <c r="F102" s="195" t="s">
        <v>222</v>
      </c>
      <c r="G102" s="38"/>
      <c r="H102" s="38"/>
      <c r="I102" s="196"/>
      <c r="J102" s="38"/>
      <c r="K102" s="38"/>
      <c r="L102" s="41"/>
      <c r="M102" s="197"/>
      <c r="N102" s="198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213</v>
      </c>
      <c r="AU102" s="19" t="s">
        <v>80</v>
      </c>
    </row>
    <row r="103" spans="1:65" s="13" customFormat="1" ht="11.25">
      <c r="B103" s="199"/>
      <c r="C103" s="200"/>
      <c r="D103" s="201" t="s">
        <v>215</v>
      </c>
      <c r="E103" s="202" t="s">
        <v>19</v>
      </c>
      <c r="F103" s="203" t="s">
        <v>1144</v>
      </c>
      <c r="G103" s="200"/>
      <c r="H103" s="204">
        <v>0.128</v>
      </c>
      <c r="I103" s="205"/>
      <c r="J103" s="200"/>
      <c r="K103" s="200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215</v>
      </c>
      <c r="AU103" s="210" t="s">
        <v>80</v>
      </c>
      <c r="AV103" s="13" t="s">
        <v>80</v>
      </c>
      <c r="AW103" s="13" t="s">
        <v>30</v>
      </c>
      <c r="AX103" s="13" t="s">
        <v>68</v>
      </c>
      <c r="AY103" s="210" t="s">
        <v>204</v>
      </c>
    </row>
    <row r="104" spans="1:65" s="14" customFormat="1" ht="11.25">
      <c r="B104" s="211"/>
      <c r="C104" s="212"/>
      <c r="D104" s="201" t="s">
        <v>215</v>
      </c>
      <c r="E104" s="213" t="s">
        <v>19</v>
      </c>
      <c r="F104" s="214" t="s">
        <v>217</v>
      </c>
      <c r="G104" s="212"/>
      <c r="H104" s="215">
        <v>0.128</v>
      </c>
      <c r="I104" s="216"/>
      <c r="J104" s="212"/>
      <c r="K104" s="212"/>
      <c r="L104" s="217"/>
      <c r="M104" s="218"/>
      <c r="N104" s="219"/>
      <c r="O104" s="219"/>
      <c r="P104" s="219"/>
      <c r="Q104" s="219"/>
      <c r="R104" s="219"/>
      <c r="S104" s="219"/>
      <c r="T104" s="220"/>
      <c r="AT104" s="221" t="s">
        <v>215</v>
      </c>
      <c r="AU104" s="221" t="s">
        <v>80</v>
      </c>
      <c r="AV104" s="14" t="s">
        <v>206</v>
      </c>
      <c r="AW104" s="14" t="s">
        <v>30</v>
      </c>
      <c r="AX104" s="14" t="s">
        <v>75</v>
      </c>
      <c r="AY104" s="221" t="s">
        <v>204</v>
      </c>
    </row>
    <row r="105" spans="1:65" s="2" customFormat="1" ht="21.75" customHeight="1">
      <c r="A105" s="36"/>
      <c r="B105" s="37"/>
      <c r="C105" s="181" t="s">
        <v>218</v>
      </c>
      <c r="D105" s="181" t="s">
        <v>207</v>
      </c>
      <c r="E105" s="182" t="s">
        <v>224</v>
      </c>
      <c r="F105" s="183" t="s">
        <v>225</v>
      </c>
      <c r="G105" s="184" t="s">
        <v>210</v>
      </c>
      <c r="H105" s="185">
        <v>1.024</v>
      </c>
      <c r="I105" s="186"/>
      <c r="J105" s="187">
        <f>ROUND(I105*H105,2)</f>
        <v>0</v>
      </c>
      <c r="K105" s="183" t="s">
        <v>211</v>
      </c>
      <c r="L105" s="41"/>
      <c r="M105" s="188" t="s">
        <v>19</v>
      </c>
      <c r="N105" s="189" t="s">
        <v>39</v>
      </c>
      <c r="O105" s="66"/>
      <c r="P105" s="190">
        <f>O105*H105</f>
        <v>0</v>
      </c>
      <c r="Q105" s="190">
        <v>2.3010199999999998</v>
      </c>
      <c r="R105" s="190">
        <f>Q105*H105</f>
        <v>2.35624448</v>
      </c>
      <c r="S105" s="190">
        <v>0</v>
      </c>
      <c r="T105" s="191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2" t="s">
        <v>206</v>
      </c>
      <c r="AT105" s="192" t="s">
        <v>207</v>
      </c>
      <c r="AU105" s="192" t="s">
        <v>80</v>
      </c>
      <c r="AY105" s="19" t="s">
        <v>204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9" t="s">
        <v>75</v>
      </c>
      <c r="BK105" s="193">
        <f>ROUND(I105*H105,2)</f>
        <v>0</v>
      </c>
      <c r="BL105" s="19" t="s">
        <v>206</v>
      </c>
      <c r="BM105" s="192" t="s">
        <v>1365</v>
      </c>
    </row>
    <row r="106" spans="1:65" s="2" customFormat="1" ht="11.25">
      <c r="A106" s="36"/>
      <c r="B106" s="37"/>
      <c r="C106" s="38"/>
      <c r="D106" s="194" t="s">
        <v>213</v>
      </c>
      <c r="E106" s="38"/>
      <c r="F106" s="195" t="s">
        <v>227</v>
      </c>
      <c r="G106" s="38"/>
      <c r="H106" s="38"/>
      <c r="I106" s="196"/>
      <c r="J106" s="38"/>
      <c r="K106" s="38"/>
      <c r="L106" s="41"/>
      <c r="M106" s="197"/>
      <c r="N106" s="198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213</v>
      </c>
      <c r="AU106" s="19" t="s">
        <v>80</v>
      </c>
    </row>
    <row r="107" spans="1:65" s="13" customFormat="1" ht="11.25">
      <c r="B107" s="199"/>
      <c r="C107" s="200"/>
      <c r="D107" s="201" t="s">
        <v>215</v>
      </c>
      <c r="E107" s="202" t="s">
        <v>19</v>
      </c>
      <c r="F107" s="203" t="s">
        <v>1366</v>
      </c>
      <c r="G107" s="200"/>
      <c r="H107" s="204">
        <v>1.024</v>
      </c>
      <c r="I107" s="205"/>
      <c r="J107" s="200"/>
      <c r="K107" s="200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215</v>
      </c>
      <c r="AU107" s="210" t="s">
        <v>80</v>
      </c>
      <c r="AV107" s="13" t="s">
        <v>80</v>
      </c>
      <c r="AW107" s="13" t="s">
        <v>30</v>
      </c>
      <c r="AX107" s="13" t="s">
        <v>68</v>
      </c>
      <c r="AY107" s="210" t="s">
        <v>204</v>
      </c>
    </row>
    <row r="108" spans="1:65" s="14" customFormat="1" ht="11.25">
      <c r="B108" s="211"/>
      <c r="C108" s="212"/>
      <c r="D108" s="201" t="s">
        <v>215</v>
      </c>
      <c r="E108" s="213" t="s">
        <v>19</v>
      </c>
      <c r="F108" s="214" t="s">
        <v>217</v>
      </c>
      <c r="G108" s="212"/>
      <c r="H108" s="215">
        <v>1.024</v>
      </c>
      <c r="I108" s="216"/>
      <c r="J108" s="212"/>
      <c r="K108" s="212"/>
      <c r="L108" s="217"/>
      <c r="M108" s="218"/>
      <c r="N108" s="219"/>
      <c r="O108" s="219"/>
      <c r="P108" s="219"/>
      <c r="Q108" s="219"/>
      <c r="R108" s="219"/>
      <c r="S108" s="219"/>
      <c r="T108" s="220"/>
      <c r="AT108" s="221" t="s">
        <v>215</v>
      </c>
      <c r="AU108" s="221" t="s">
        <v>80</v>
      </c>
      <c r="AV108" s="14" t="s">
        <v>206</v>
      </c>
      <c r="AW108" s="14" t="s">
        <v>30</v>
      </c>
      <c r="AX108" s="14" t="s">
        <v>75</v>
      </c>
      <c r="AY108" s="221" t="s">
        <v>204</v>
      </c>
    </row>
    <row r="109" spans="1:65" s="2" customFormat="1" ht="16.5" customHeight="1">
      <c r="A109" s="36"/>
      <c r="B109" s="37"/>
      <c r="C109" s="181" t="s">
        <v>223</v>
      </c>
      <c r="D109" s="181" t="s">
        <v>207</v>
      </c>
      <c r="E109" s="182" t="s">
        <v>230</v>
      </c>
      <c r="F109" s="183" t="s">
        <v>231</v>
      </c>
      <c r="G109" s="184" t="s">
        <v>232</v>
      </c>
      <c r="H109" s="185">
        <v>6.4</v>
      </c>
      <c r="I109" s="186"/>
      <c r="J109" s="187">
        <f>ROUND(I109*H109,2)</f>
        <v>0</v>
      </c>
      <c r="K109" s="183" t="s">
        <v>211</v>
      </c>
      <c r="L109" s="41"/>
      <c r="M109" s="188" t="s">
        <v>19</v>
      </c>
      <c r="N109" s="189" t="s">
        <v>39</v>
      </c>
      <c r="O109" s="66"/>
      <c r="P109" s="190">
        <f>O109*H109</f>
        <v>0</v>
      </c>
      <c r="Q109" s="190">
        <v>2.64E-3</v>
      </c>
      <c r="R109" s="190">
        <f>Q109*H109</f>
        <v>1.6896000000000001E-2</v>
      </c>
      <c r="S109" s="190">
        <v>0</v>
      </c>
      <c r="T109" s="191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2" t="s">
        <v>206</v>
      </c>
      <c r="AT109" s="192" t="s">
        <v>207</v>
      </c>
      <c r="AU109" s="192" t="s">
        <v>80</v>
      </c>
      <c r="AY109" s="19" t="s">
        <v>204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9" t="s">
        <v>75</v>
      </c>
      <c r="BK109" s="193">
        <f>ROUND(I109*H109,2)</f>
        <v>0</v>
      </c>
      <c r="BL109" s="19" t="s">
        <v>206</v>
      </c>
      <c r="BM109" s="192" t="s">
        <v>1367</v>
      </c>
    </row>
    <row r="110" spans="1:65" s="2" customFormat="1" ht="11.25">
      <c r="A110" s="36"/>
      <c r="B110" s="37"/>
      <c r="C110" s="38"/>
      <c r="D110" s="194" t="s">
        <v>213</v>
      </c>
      <c r="E110" s="38"/>
      <c r="F110" s="195" t="s">
        <v>234</v>
      </c>
      <c r="G110" s="38"/>
      <c r="H110" s="38"/>
      <c r="I110" s="196"/>
      <c r="J110" s="38"/>
      <c r="K110" s="38"/>
      <c r="L110" s="41"/>
      <c r="M110" s="197"/>
      <c r="N110" s="198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213</v>
      </c>
      <c r="AU110" s="19" t="s">
        <v>80</v>
      </c>
    </row>
    <row r="111" spans="1:65" s="13" customFormat="1" ht="11.25">
      <c r="B111" s="199"/>
      <c r="C111" s="200"/>
      <c r="D111" s="201" t="s">
        <v>215</v>
      </c>
      <c r="E111" s="202" t="s">
        <v>19</v>
      </c>
      <c r="F111" s="203" t="s">
        <v>1147</v>
      </c>
      <c r="G111" s="200"/>
      <c r="H111" s="204">
        <v>6.4</v>
      </c>
      <c r="I111" s="205"/>
      <c r="J111" s="200"/>
      <c r="K111" s="200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215</v>
      </c>
      <c r="AU111" s="210" t="s">
        <v>80</v>
      </c>
      <c r="AV111" s="13" t="s">
        <v>80</v>
      </c>
      <c r="AW111" s="13" t="s">
        <v>30</v>
      </c>
      <c r="AX111" s="13" t="s">
        <v>68</v>
      </c>
      <c r="AY111" s="210" t="s">
        <v>204</v>
      </c>
    </row>
    <row r="112" spans="1:65" s="14" customFormat="1" ht="11.25">
      <c r="B112" s="211"/>
      <c r="C112" s="212"/>
      <c r="D112" s="201" t="s">
        <v>215</v>
      </c>
      <c r="E112" s="213" t="s">
        <v>19</v>
      </c>
      <c r="F112" s="214" t="s">
        <v>217</v>
      </c>
      <c r="G112" s="212"/>
      <c r="H112" s="215">
        <v>6.4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215</v>
      </c>
      <c r="AU112" s="221" t="s">
        <v>80</v>
      </c>
      <c r="AV112" s="14" t="s">
        <v>206</v>
      </c>
      <c r="AW112" s="14" t="s">
        <v>30</v>
      </c>
      <c r="AX112" s="14" t="s">
        <v>75</v>
      </c>
      <c r="AY112" s="221" t="s">
        <v>204</v>
      </c>
    </row>
    <row r="113" spans="1:65" s="2" customFormat="1" ht="16.5" customHeight="1">
      <c r="A113" s="36"/>
      <c r="B113" s="37"/>
      <c r="C113" s="181" t="s">
        <v>229</v>
      </c>
      <c r="D113" s="181" t="s">
        <v>207</v>
      </c>
      <c r="E113" s="182" t="s">
        <v>237</v>
      </c>
      <c r="F113" s="183" t="s">
        <v>238</v>
      </c>
      <c r="G113" s="184" t="s">
        <v>232</v>
      </c>
      <c r="H113" s="185">
        <v>6.4</v>
      </c>
      <c r="I113" s="186"/>
      <c r="J113" s="187">
        <f>ROUND(I113*H113,2)</f>
        <v>0</v>
      </c>
      <c r="K113" s="183" t="s">
        <v>211</v>
      </c>
      <c r="L113" s="41"/>
      <c r="M113" s="188" t="s">
        <v>19</v>
      </c>
      <c r="N113" s="189" t="s">
        <v>39</v>
      </c>
      <c r="O113" s="66"/>
      <c r="P113" s="190">
        <f>O113*H113</f>
        <v>0</v>
      </c>
      <c r="Q113" s="190">
        <v>0</v>
      </c>
      <c r="R113" s="190">
        <f>Q113*H113</f>
        <v>0</v>
      </c>
      <c r="S113" s="190">
        <v>0</v>
      </c>
      <c r="T113" s="191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2" t="s">
        <v>206</v>
      </c>
      <c r="AT113" s="192" t="s">
        <v>207</v>
      </c>
      <c r="AU113" s="192" t="s">
        <v>80</v>
      </c>
      <c r="AY113" s="19" t="s">
        <v>204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9" t="s">
        <v>75</v>
      </c>
      <c r="BK113" s="193">
        <f>ROUND(I113*H113,2)</f>
        <v>0</v>
      </c>
      <c r="BL113" s="19" t="s">
        <v>206</v>
      </c>
      <c r="BM113" s="192" t="s">
        <v>1368</v>
      </c>
    </row>
    <row r="114" spans="1:65" s="2" customFormat="1" ht="11.25">
      <c r="A114" s="36"/>
      <c r="B114" s="37"/>
      <c r="C114" s="38"/>
      <c r="D114" s="194" t="s">
        <v>213</v>
      </c>
      <c r="E114" s="38"/>
      <c r="F114" s="195" t="s">
        <v>240</v>
      </c>
      <c r="G114" s="38"/>
      <c r="H114" s="38"/>
      <c r="I114" s="196"/>
      <c r="J114" s="38"/>
      <c r="K114" s="38"/>
      <c r="L114" s="41"/>
      <c r="M114" s="197"/>
      <c r="N114" s="198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213</v>
      </c>
      <c r="AU114" s="19" t="s">
        <v>80</v>
      </c>
    </row>
    <row r="115" spans="1:65" s="12" customFormat="1" ht="22.9" customHeight="1">
      <c r="B115" s="165"/>
      <c r="C115" s="166"/>
      <c r="D115" s="167" t="s">
        <v>67</v>
      </c>
      <c r="E115" s="179" t="s">
        <v>241</v>
      </c>
      <c r="F115" s="179" t="s">
        <v>242</v>
      </c>
      <c r="G115" s="166"/>
      <c r="H115" s="166"/>
      <c r="I115" s="169"/>
      <c r="J115" s="180">
        <f>BK115</f>
        <v>0</v>
      </c>
      <c r="K115" s="166"/>
      <c r="L115" s="171"/>
      <c r="M115" s="172"/>
      <c r="N115" s="173"/>
      <c r="O115" s="173"/>
      <c r="P115" s="174">
        <v>0</v>
      </c>
      <c r="Q115" s="173"/>
      <c r="R115" s="174">
        <v>0</v>
      </c>
      <c r="S115" s="173"/>
      <c r="T115" s="175">
        <v>0</v>
      </c>
      <c r="AR115" s="176" t="s">
        <v>75</v>
      </c>
      <c r="AT115" s="177" t="s">
        <v>67</v>
      </c>
      <c r="AU115" s="177" t="s">
        <v>75</v>
      </c>
      <c r="AY115" s="176" t="s">
        <v>204</v>
      </c>
      <c r="BK115" s="178">
        <v>0</v>
      </c>
    </row>
    <row r="116" spans="1:65" s="12" customFormat="1" ht="25.9" customHeight="1">
      <c r="B116" s="165"/>
      <c r="C116" s="166"/>
      <c r="D116" s="167" t="s">
        <v>67</v>
      </c>
      <c r="E116" s="168" t="s">
        <v>243</v>
      </c>
      <c r="F116" s="168" t="s">
        <v>244</v>
      </c>
      <c r="G116" s="166"/>
      <c r="H116" s="166"/>
      <c r="I116" s="169"/>
      <c r="J116" s="170">
        <f>BK116</f>
        <v>0</v>
      </c>
      <c r="K116" s="166"/>
      <c r="L116" s="171"/>
      <c r="M116" s="172"/>
      <c r="N116" s="173"/>
      <c r="O116" s="173"/>
      <c r="P116" s="174">
        <f>P117+P121</f>
        <v>0</v>
      </c>
      <c r="Q116" s="173"/>
      <c r="R116" s="174">
        <f>R117+R121</f>
        <v>6.2350000000000003E-2</v>
      </c>
      <c r="S116" s="173"/>
      <c r="T116" s="175">
        <f>T117+T121</f>
        <v>0</v>
      </c>
      <c r="AR116" s="176" t="s">
        <v>245</v>
      </c>
      <c r="AT116" s="177" t="s">
        <v>67</v>
      </c>
      <c r="AU116" s="177" t="s">
        <v>68</v>
      </c>
      <c r="AY116" s="176" t="s">
        <v>204</v>
      </c>
      <c r="BK116" s="178">
        <f>BK117+BK121</f>
        <v>0</v>
      </c>
    </row>
    <row r="117" spans="1:65" s="12" customFormat="1" ht="22.9" customHeight="1">
      <c r="B117" s="165"/>
      <c r="C117" s="166"/>
      <c r="D117" s="167" t="s">
        <v>67</v>
      </c>
      <c r="E117" s="179" t="s">
        <v>246</v>
      </c>
      <c r="F117" s="179" t="s">
        <v>247</v>
      </c>
      <c r="G117" s="166"/>
      <c r="H117" s="166"/>
      <c r="I117" s="169"/>
      <c r="J117" s="180">
        <f>BK117</f>
        <v>0</v>
      </c>
      <c r="K117" s="166"/>
      <c r="L117" s="171"/>
      <c r="M117" s="172"/>
      <c r="N117" s="173"/>
      <c r="O117" s="173"/>
      <c r="P117" s="174">
        <f>SUM(P118:P120)</f>
        <v>0</v>
      </c>
      <c r="Q117" s="173"/>
      <c r="R117" s="174">
        <f>SUM(R118:R120)</f>
        <v>2.2200000000000001E-2</v>
      </c>
      <c r="S117" s="173"/>
      <c r="T117" s="175">
        <f>SUM(T118:T120)</f>
        <v>0</v>
      </c>
      <c r="AR117" s="176" t="s">
        <v>245</v>
      </c>
      <c r="AT117" s="177" t="s">
        <v>67</v>
      </c>
      <c r="AU117" s="177" t="s">
        <v>75</v>
      </c>
      <c r="AY117" s="176" t="s">
        <v>204</v>
      </c>
      <c r="BK117" s="178">
        <f>SUM(BK118:BK120)</f>
        <v>0</v>
      </c>
    </row>
    <row r="118" spans="1:65" s="2" customFormat="1" ht="16.5" customHeight="1">
      <c r="A118" s="36"/>
      <c r="B118" s="37"/>
      <c r="C118" s="181" t="s">
        <v>645</v>
      </c>
      <c r="D118" s="181" t="s">
        <v>207</v>
      </c>
      <c r="E118" s="182" t="s">
        <v>249</v>
      </c>
      <c r="F118" s="183" t="s">
        <v>250</v>
      </c>
      <c r="G118" s="184" t="s">
        <v>251</v>
      </c>
      <c r="H118" s="185">
        <v>6</v>
      </c>
      <c r="I118" s="186"/>
      <c r="J118" s="187">
        <f>ROUND(I118*H118,2)</f>
        <v>0</v>
      </c>
      <c r="K118" s="183" t="s">
        <v>211</v>
      </c>
      <c r="L118" s="41"/>
      <c r="M118" s="188" t="s">
        <v>19</v>
      </c>
      <c r="N118" s="189" t="s">
        <v>39</v>
      </c>
      <c r="O118" s="66"/>
      <c r="P118" s="190">
        <f>O118*H118</f>
        <v>0</v>
      </c>
      <c r="Q118" s="190">
        <v>0</v>
      </c>
      <c r="R118" s="190">
        <f>Q118*H118</f>
        <v>0</v>
      </c>
      <c r="S118" s="190">
        <v>0</v>
      </c>
      <c r="T118" s="191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2" t="s">
        <v>252</v>
      </c>
      <c r="AT118" s="192" t="s">
        <v>207</v>
      </c>
      <c r="AU118" s="192" t="s">
        <v>80</v>
      </c>
      <c r="AY118" s="19" t="s">
        <v>204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9" t="s">
        <v>75</v>
      </c>
      <c r="BK118" s="193">
        <f>ROUND(I118*H118,2)</f>
        <v>0</v>
      </c>
      <c r="BL118" s="19" t="s">
        <v>252</v>
      </c>
      <c r="BM118" s="192" t="s">
        <v>1369</v>
      </c>
    </row>
    <row r="119" spans="1:65" s="2" customFormat="1" ht="11.25">
      <c r="A119" s="36"/>
      <c r="B119" s="37"/>
      <c r="C119" s="38"/>
      <c r="D119" s="194" t="s">
        <v>213</v>
      </c>
      <c r="E119" s="38"/>
      <c r="F119" s="195" t="s">
        <v>254</v>
      </c>
      <c r="G119" s="38"/>
      <c r="H119" s="38"/>
      <c r="I119" s="196"/>
      <c r="J119" s="38"/>
      <c r="K119" s="38"/>
      <c r="L119" s="41"/>
      <c r="M119" s="197"/>
      <c r="N119" s="198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213</v>
      </c>
      <c r="AU119" s="19" t="s">
        <v>80</v>
      </c>
    </row>
    <row r="120" spans="1:65" s="2" customFormat="1" ht="16.5" customHeight="1">
      <c r="A120" s="36"/>
      <c r="B120" s="37"/>
      <c r="C120" s="222" t="s">
        <v>268</v>
      </c>
      <c r="D120" s="222" t="s">
        <v>243</v>
      </c>
      <c r="E120" s="223" t="s">
        <v>256</v>
      </c>
      <c r="F120" s="224" t="s">
        <v>257</v>
      </c>
      <c r="G120" s="225" t="s">
        <v>251</v>
      </c>
      <c r="H120" s="226">
        <v>6</v>
      </c>
      <c r="I120" s="227"/>
      <c r="J120" s="228">
        <f>ROUND(I120*H120,2)</f>
        <v>0</v>
      </c>
      <c r="K120" s="224" t="s">
        <v>211</v>
      </c>
      <c r="L120" s="229"/>
      <c r="M120" s="230" t="s">
        <v>19</v>
      </c>
      <c r="N120" s="231" t="s">
        <v>39</v>
      </c>
      <c r="O120" s="66"/>
      <c r="P120" s="190">
        <f>O120*H120</f>
        <v>0</v>
      </c>
      <c r="Q120" s="190">
        <v>3.7000000000000002E-3</v>
      </c>
      <c r="R120" s="190">
        <f>Q120*H120</f>
        <v>2.2200000000000001E-2</v>
      </c>
      <c r="S120" s="190">
        <v>0</v>
      </c>
      <c r="T120" s="191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2" t="s">
        <v>258</v>
      </c>
      <c r="AT120" s="192" t="s">
        <v>243</v>
      </c>
      <c r="AU120" s="192" t="s">
        <v>80</v>
      </c>
      <c r="AY120" s="19" t="s">
        <v>204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9" t="s">
        <v>75</v>
      </c>
      <c r="BK120" s="193">
        <f>ROUND(I120*H120,2)</f>
        <v>0</v>
      </c>
      <c r="BL120" s="19" t="s">
        <v>252</v>
      </c>
      <c r="BM120" s="192" t="s">
        <v>1370</v>
      </c>
    </row>
    <row r="121" spans="1:65" s="12" customFormat="1" ht="22.9" customHeight="1">
      <c r="B121" s="165"/>
      <c r="C121" s="166"/>
      <c r="D121" s="167" t="s">
        <v>67</v>
      </c>
      <c r="E121" s="179" t="s">
        <v>260</v>
      </c>
      <c r="F121" s="179" t="s">
        <v>261</v>
      </c>
      <c r="G121" s="166"/>
      <c r="H121" s="166"/>
      <c r="I121" s="169"/>
      <c r="J121" s="180">
        <f>BK121</f>
        <v>0</v>
      </c>
      <c r="K121" s="166"/>
      <c r="L121" s="171"/>
      <c r="M121" s="172"/>
      <c r="N121" s="173"/>
      <c r="O121" s="173"/>
      <c r="P121" s="174">
        <f>SUM(P122:P147)</f>
        <v>0</v>
      </c>
      <c r="Q121" s="173"/>
      <c r="R121" s="174">
        <f>SUM(R122:R147)</f>
        <v>4.0149999999999998E-2</v>
      </c>
      <c r="S121" s="173"/>
      <c r="T121" s="175">
        <f>SUM(T122:T147)</f>
        <v>0</v>
      </c>
      <c r="AR121" s="176" t="s">
        <v>245</v>
      </c>
      <c r="AT121" s="177" t="s">
        <v>67</v>
      </c>
      <c r="AU121" s="177" t="s">
        <v>75</v>
      </c>
      <c r="AY121" s="176" t="s">
        <v>204</v>
      </c>
      <c r="BK121" s="178">
        <f>SUM(BK122:BK147)</f>
        <v>0</v>
      </c>
    </row>
    <row r="122" spans="1:65" s="2" customFormat="1" ht="16.5" customHeight="1">
      <c r="A122" s="36"/>
      <c r="B122" s="37"/>
      <c r="C122" s="181" t="s">
        <v>473</v>
      </c>
      <c r="D122" s="181" t="s">
        <v>207</v>
      </c>
      <c r="E122" s="182" t="s">
        <v>263</v>
      </c>
      <c r="F122" s="183" t="s">
        <v>264</v>
      </c>
      <c r="G122" s="184" t="s">
        <v>265</v>
      </c>
      <c r="H122" s="185">
        <v>2</v>
      </c>
      <c r="I122" s="186"/>
      <c r="J122" s="187">
        <f>ROUND(I122*H122,2)</f>
        <v>0</v>
      </c>
      <c r="K122" s="183" t="s">
        <v>211</v>
      </c>
      <c r="L122" s="41"/>
      <c r="M122" s="188" t="s">
        <v>19</v>
      </c>
      <c r="N122" s="189" t="s">
        <v>39</v>
      </c>
      <c r="O122" s="66"/>
      <c r="P122" s="190">
        <f>O122*H122</f>
        <v>0</v>
      </c>
      <c r="Q122" s="190">
        <v>9.9000000000000008E-3</v>
      </c>
      <c r="R122" s="190">
        <f>Q122*H122</f>
        <v>1.9800000000000002E-2</v>
      </c>
      <c r="S122" s="190">
        <v>0</v>
      </c>
      <c r="T122" s="191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2" t="s">
        <v>252</v>
      </c>
      <c r="AT122" s="192" t="s">
        <v>207</v>
      </c>
      <c r="AU122" s="192" t="s">
        <v>80</v>
      </c>
      <c r="AY122" s="19" t="s">
        <v>204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9" t="s">
        <v>75</v>
      </c>
      <c r="BK122" s="193">
        <f>ROUND(I122*H122,2)</f>
        <v>0</v>
      </c>
      <c r="BL122" s="19" t="s">
        <v>252</v>
      </c>
      <c r="BM122" s="192" t="s">
        <v>1371</v>
      </c>
    </row>
    <row r="123" spans="1:65" s="2" customFormat="1" ht="11.25">
      <c r="A123" s="36"/>
      <c r="B123" s="37"/>
      <c r="C123" s="38"/>
      <c r="D123" s="194" t="s">
        <v>213</v>
      </c>
      <c r="E123" s="38"/>
      <c r="F123" s="195" t="s">
        <v>267</v>
      </c>
      <c r="G123" s="38"/>
      <c r="H123" s="38"/>
      <c r="I123" s="196"/>
      <c r="J123" s="38"/>
      <c r="K123" s="38"/>
      <c r="L123" s="41"/>
      <c r="M123" s="197"/>
      <c r="N123" s="198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213</v>
      </c>
      <c r="AU123" s="19" t="s">
        <v>80</v>
      </c>
    </row>
    <row r="124" spans="1:65" s="2" customFormat="1" ht="33" customHeight="1">
      <c r="A124" s="36"/>
      <c r="B124" s="37"/>
      <c r="C124" s="181" t="s">
        <v>358</v>
      </c>
      <c r="D124" s="181" t="s">
        <v>207</v>
      </c>
      <c r="E124" s="182" t="s">
        <v>269</v>
      </c>
      <c r="F124" s="183" t="s">
        <v>270</v>
      </c>
      <c r="G124" s="184" t="s">
        <v>210</v>
      </c>
      <c r="H124" s="185">
        <v>3.2</v>
      </c>
      <c r="I124" s="186"/>
      <c r="J124" s="187">
        <f>ROUND(I124*H124,2)</f>
        <v>0</v>
      </c>
      <c r="K124" s="183" t="s">
        <v>211</v>
      </c>
      <c r="L124" s="41"/>
      <c r="M124" s="188" t="s">
        <v>19</v>
      </c>
      <c r="N124" s="189" t="s">
        <v>39</v>
      </c>
      <c r="O124" s="66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2" t="s">
        <v>252</v>
      </c>
      <c r="AT124" s="192" t="s">
        <v>207</v>
      </c>
      <c r="AU124" s="192" t="s">
        <v>80</v>
      </c>
      <c r="AY124" s="19" t="s">
        <v>204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9" t="s">
        <v>75</v>
      </c>
      <c r="BK124" s="193">
        <f>ROUND(I124*H124,2)</f>
        <v>0</v>
      </c>
      <c r="BL124" s="19" t="s">
        <v>252</v>
      </c>
      <c r="BM124" s="192" t="s">
        <v>1372</v>
      </c>
    </row>
    <row r="125" spans="1:65" s="2" customFormat="1" ht="11.25">
      <c r="A125" s="36"/>
      <c r="B125" s="37"/>
      <c r="C125" s="38"/>
      <c r="D125" s="194" t="s">
        <v>213</v>
      </c>
      <c r="E125" s="38"/>
      <c r="F125" s="195" t="s">
        <v>272</v>
      </c>
      <c r="G125" s="38"/>
      <c r="H125" s="38"/>
      <c r="I125" s="196"/>
      <c r="J125" s="38"/>
      <c r="K125" s="38"/>
      <c r="L125" s="41"/>
      <c r="M125" s="197"/>
      <c r="N125" s="198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213</v>
      </c>
      <c r="AU125" s="19" t="s">
        <v>80</v>
      </c>
    </row>
    <row r="126" spans="1:65" s="15" customFormat="1" ht="11.25">
      <c r="B126" s="232"/>
      <c r="C126" s="233"/>
      <c r="D126" s="201" t="s">
        <v>215</v>
      </c>
      <c r="E126" s="234" t="s">
        <v>19</v>
      </c>
      <c r="F126" s="235" t="s">
        <v>1373</v>
      </c>
      <c r="G126" s="233"/>
      <c r="H126" s="234" t="s">
        <v>19</v>
      </c>
      <c r="I126" s="236"/>
      <c r="J126" s="233"/>
      <c r="K126" s="233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215</v>
      </c>
      <c r="AU126" s="241" t="s">
        <v>80</v>
      </c>
      <c r="AV126" s="15" t="s">
        <v>75</v>
      </c>
      <c r="AW126" s="15" t="s">
        <v>30</v>
      </c>
      <c r="AX126" s="15" t="s">
        <v>68</v>
      </c>
      <c r="AY126" s="241" t="s">
        <v>204</v>
      </c>
    </row>
    <row r="127" spans="1:65" s="13" customFormat="1" ht="11.25">
      <c r="B127" s="199"/>
      <c r="C127" s="200"/>
      <c r="D127" s="201" t="s">
        <v>215</v>
      </c>
      <c r="E127" s="202" t="s">
        <v>19</v>
      </c>
      <c r="F127" s="203" t="s">
        <v>1374</v>
      </c>
      <c r="G127" s="200"/>
      <c r="H127" s="204">
        <v>2.4</v>
      </c>
      <c r="I127" s="205"/>
      <c r="J127" s="200"/>
      <c r="K127" s="200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215</v>
      </c>
      <c r="AU127" s="210" t="s">
        <v>80</v>
      </c>
      <c r="AV127" s="13" t="s">
        <v>80</v>
      </c>
      <c r="AW127" s="13" t="s">
        <v>30</v>
      </c>
      <c r="AX127" s="13" t="s">
        <v>68</v>
      </c>
      <c r="AY127" s="210" t="s">
        <v>204</v>
      </c>
    </row>
    <row r="128" spans="1:65" s="15" customFormat="1" ht="11.25">
      <c r="B128" s="232"/>
      <c r="C128" s="233"/>
      <c r="D128" s="201" t="s">
        <v>215</v>
      </c>
      <c r="E128" s="234" t="s">
        <v>19</v>
      </c>
      <c r="F128" s="235" t="s">
        <v>1375</v>
      </c>
      <c r="G128" s="233"/>
      <c r="H128" s="234" t="s">
        <v>19</v>
      </c>
      <c r="I128" s="236"/>
      <c r="J128" s="233"/>
      <c r="K128" s="233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215</v>
      </c>
      <c r="AU128" s="241" t="s">
        <v>80</v>
      </c>
      <c r="AV128" s="15" t="s">
        <v>75</v>
      </c>
      <c r="AW128" s="15" t="s">
        <v>30</v>
      </c>
      <c r="AX128" s="15" t="s">
        <v>68</v>
      </c>
      <c r="AY128" s="241" t="s">
        <v>204</v>
      </c>
    </row>
    <row r="129" spans="1:65" s="13" customFormat="1" ht="11.25">
      <c r="B129" s="199"/>
      <c r="C129" s="200"/>
      <c r="D129" s="201" t="s">
        <v>215</v>
      </c>
      <c r="E129" s="202" t="s">
        <v>19</v>
      </c>
      <c r="F129" s="203" t="s">
        <v>1376</v>
      </c>
      <c r="G129" s="200"/>
      <c r="H129" s="204">
        <v>0.8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215</v>
      </c>
      <c r="AU129" s="210" t="s">
        <v>80</v>
      </c>
      <c r="AV129" s="13" t="s">
        <v>80</v>
      </c>
      <c r="AW129" s="13" t="s">
        <v>30</v>
      </c>
      <c r="AX129" s="13" t="s">
        <v>68</v>
      </c>
      <c r="AY129" s="210" t="s">
        <v>204</v>
      </c>
    </row>
    <row r="130" spans="1:65" s="14" customFormat="1" ht="11.25">
      <c r="B130" s="211"/>
      <c r="C130" s="212"/>
      <c r="D130" s="201" t="s">
        <v>215</v>
      </c>
      <c r="E130" s="213" t="s">
        <v>19</v>
      </c>
      <c r="F130" s="214" t="s">
        <v>217</v>
      </c>
      <c r="G130" s="212"/>
      <c r="H130" s="215">
        <v>3.2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215</v>
      </c>
      <c r="AU130" s="221" t="s">
        <v>80</v>
      </c>
      <c r="AV130" s="14" t="s">
        <v>206</v>
      </c>
      <c r="AW130" s="14" t="s">
        <v>30</v>
      </c>
      <c r="AX130" s="14" t="s">
        <v>75</v>
      </c>
      <c r="AY130" s="221" t="s">
        <v>204</v>
      </c>
    </row>
    <row r="131" spans="1:65" s="2" customFormat="1" ht="37.9" customHeight="1">
      <c r="A131" s="36"/>
      <c r="B131" s="37"/>
      <c r="C131" s="181" t="s">
        <v>542</v>
      </c>
      <c r="D131" s="181" t="s">
        <v>207</v>
      </c>
      <c r="E131" s="182" t="s">
        <v>291</v>
      </c>
      <c r="F131" s="183" t="s">
        <v>292</v>
      </c>
      <c r="G131" s="184" t="s">
        <v>286</v>
      </c>
      <c r="H131" s="185">
        <v>65</v>
      </c>
      <c r="I131" s="186"/>
      <c r="J131" s="187">
        <f>ROUND(I131*H131,2)</f>
        <v>0</v>
      </c>
      <c r="K131" s="183" t="s">
        <v>211</v>
      </c>
      <c r="L131" s="41"/>
      <c r="M131" s="188" t="s">
        <v>19</v>
      </c>
      <c r="N131" s="189" t="s">
        <v>39</v>
      </c>
      <c r="O131" s="66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252</v>
      </c>
      <c r="AT131" s="192" t="s">
        <v>207</v>
      </c>
      <c r="AU131" s="192" t="s">
        <v>80</v>
      </c>
      <c r="AY131" s="19" t="s">
        <v>204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9" t="s">
        <v>75</v>
      </c>
      <c r="BK131" s="193">
        <f>ROUND(I131*H131,2)</f>
        <v>0</v>
      </c>
      <c r="BL131" s="19" t="s">
        <v>252</v>
      </c>
      <c r="BM131" s="192" t="s">
        <v>1377</v>
      </c>
    </row>
    <row r="132" spans="1:65" s="2" customFormat="1" ht="11.25">
      <c r="A132" s="36"/>
      <c r="B132" s="37"/>
      <c r="C132" s="38"/>
      <c r="D132" s="194" t="s">
        <v>213</v>
      </c>
      <c r="E132" s="38"/>
      <c r="F132" s="195" t="s">
        <v>294</v>
      </c>
      <c r="G132" s="38"/>
      <c r="H132" s="38"/>
      <c r="I132" s="196"/>
      <c r="J132" s="38"/>
      <c r="K132" s="38"/>
      <c r="L132" s="41"/>
      <c r="M132" s="197"/>
      <c r="N132" s="198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213</v>
      </c>
      <c r="AU132" s="19" t="s">
        <v>80</v>
      </c>
    </row>
    <row r="133" spans="1:65" s="2" customFormat="1" ht="16.5" customHeight="1">
      <c r="A133" s="36"/>
      <c r="B133" s="37"/>
      <c r="C133" s="181" t="s">
        <v>7</v>
      </c>
      <c r="D133" s="181" t="s">
        <v>207</v>
      </c>
      <c r="E133" s="182" t="s">
        <v>297</v>
      </c>
      <c r="F133" s="183" t="s">
        <v>298</v>
      </c>
      <c r="G133" s="184" t="s">
        <v>251</v>
      </c>
      <c r="H133" s="185">
        <v>2</v>
      </c>
      <c r="I133" s="186"/>
      <c r="J133" s="187">
        <f>ROUND(I133*H133,2)</f>
        <v>0</v>
      </c>
      <c r="K133" s="183" t="s">
        <v>211</v>
      </c>
      <c r="L133" s="41"/>
      <c r="M133" s="188" t="s">
        <v>19</v>
      </c>
      <c r="N133" s="189" t="s">
        <v>39</v>
      </c>
      <c r="O133" s="66"/>
      <c r="P133" s="190">
        <f>O133*H133</f>
        <v>0</v>
      </c>
      <c r="Q133" s="190">
        <v>7.6E-3</v>
      </c>
      <c r="R133" s="190">
        <f>Q133*H133</f>
        <v>1.52E-2</v>
      </c>
      <c r="S133" s="190">
        <v>0</v>
      </c>
      <c r="T133" s="19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252</v>
      </c>
      <c r="AT133" s="192" t="s">
        <v>207</v>
      </c>
      <c r="AU133" s="192" t="s">
        <v>80</v>
      </c>
      <c r="AY133" s="19" t="s">
        <v>204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9" t="s">
        <v>75</v>
      </c>
      <c r="BK133" s="193">
        <f>ROUND(I133*H133,2)</f>
        <v>0</v>
      </c>
      <c r="BL133" s="19" t="s">
        <v>252</v>
      </c>
      <c r="BM133" s="192" t="s">
        <v>1378</v>
      </c>
    </row>
    <row r="134" spans="1:65" s="2" customFormat="1" ht="11.25">
      <c r="A134" s="36"/>
      <c r="B134" s="37"/>
      <c r="C134" s="38"/>
      <c r="D134" s="194" t="s">
        <v>213</v>
      </c>
      <c r="E134" s="38"/>
      <c r="F134" s="195" t="s">
        <v>300</v>
      </c>
      <c r="G134" s="38"/>
      <c r="H134" s="38"/>
      <c r="I134" s="196"/>
      <c r="J134" s="38"/>
      <c r="K134" s="38"/>
      <c r="L134" s="41"/>
      <c r="M134" s="197"/>
      <c r="N134" s="198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213</v>
      </c>
      <c r="AU134" s="19" t="s">
        <v>80</v>
      </c>
    </row>
    <row r="135" spans="1:65" s="2" customFormat="1" ht="16.5" customHeight="1">
      <c r="A135" s="36"/>
      <c r="B135" s="37"/>
      <c r="C135" s="181" t="s">
        <v>376</v>
      </c>
      <c r="D135" s="181" t="s">
        <v>207</v>
      </c>
      <c r="E135" s="182" t="s">
        <v>302</v>
      </c>
      <c r="F135" s="183" t="s">
        <v>303</v>
      </c>
      <c r="G135" s="184" t="s">
        <v>286</v>
      </c>
      <c r="H135" s="185">
        <v>2</v>
      </c>
      <c r="I135" s="186"/>
      <c r="J135" s="187">
        <f>ROUND(I135*H135,2)</f>
        <v>0</v>
      </c>
      <c r="K135" s="183" t="s">
        <v>211</v>
      </c>
      <c r="L135" s="41"/>
      <c r="M135" s="188" t="s">
        <v>19</v>
      </c>
      <c r="N135" s="189" t="s">
        <v>39</v>
      </c>
      <c r="O135" s="66"/>
      <c r="P135" s="190">
        <f>O135*H135</f>
        <v>0</v>
      </c>
      <c r="Q135" s="190">
        <v>1.9E-3</v>
      </c>
      <c r="R135" s="190">
        <f>Q135*H135</f>
        <v>3.8E-3</v>
      </c>
      <c r="S135" s="190">
        <v>0</v>
      </c>
      <c r="T135" s="19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252</v>
      </c>
      <c r="AT135" s="192" t="s">
        <v>207</v>
      </c>
      <c r="AU135" s="192" t="s">
        <v>80</v>
      </c>
      <c r="AY135" s="19" t="s">
        <v>204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9" t="s">
        <v>75</v>
      </c>
      <c r="BK135" s="193">
        <f>ROUND(I135*H135,2)</f>
        <v>0</v>
      </c>
      <c r="BL135" s="19" t="s">
        <v>252</v>
      </c>
      <c r="BM135" s="192" t="s">
        <v>1379</v>
      </c>
    </row>
    <row r="136" spans="1:65" s="2" customFormat="1" ht="11.25">
      <c r="A136" s="36"/>
      <c r="B136" s="37"/>
      <c r="C136" s="38"/>
      <c r="D136" s="194" t="s">
        <v>213</v>
      </c>
      <c r="E136" s="38"/>
      <c r="F136" s="195" t="s">
        <v>305</v>
      </c>
      <c r="G136" s="38"/>
      <c r="H136" s="38"/>
      <c r="I136" s="196"/>
      <c r="J136" s="38"/>
      <c r="K136" s="38"/>
      <c r="L136" s="41"/>
      <c r="M136" s="197"/>
      <c r="N136" s="198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213</v>
      </c>
      <c r="AU136" s="19" t="s">
        <v>80</v>
      </c>
    </row>
    <row r="137" spans="1:65" s="2" customFormat="1" ht="24.2" customHeight="1">
      <c r="A137" s="36"/>
      <c r="B137" s="37"/>
      <c r="C137" s="181" t="s">
        <v>262</v>
      </c>
      <c r="D137" s="181" t="s">
        <v>207</v>
      </c>
      <c r="E137" s="182" t="s">
        <v>307</v>
      </c>
      <c r="F137" s="183" t="s">
        <v>308</v>
      </c>
      <c r="G137" s="184" t="s">
        <v>210</v>
      </c>
      <c r="H137" s="185">
        <v>1.5</v>
      </c>
      <c r="I137" s="186"/>
      <c r="J137" s="187">
        <f>ROUND(I137*H137,2)</f>
        <v>0</v>
      </c>
      <c r="K137" s="183" t="s">
        <v>211</v>
      </c>
      <c r="L137" s="41"/>
      <c r="M137" s="188" t="s">
        <v>19</v>
      </c>
      <c r="N137" s="189" t="s">
        <v>39</v>
      </c>
      <c r="O137" s="66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2" t="s">
        <v>252</v>
      </c>
      <c r="AT137" s="192" t="s">
        <v>207</v>
      </c>
      <c r="AU137" s="192" t="s">
        <v>80</v>
      </c>
      <c r="AY137" s="19" t="s">
        <v>204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9" t="s">
        <v>75</v>
      </c>
      <c r="BK137" s="193">
        <f>ROUND(I137*H137,2)</f>
        <v>0</v>
      </c>
      <c r="BL137" s="19" t="s">
        <v>252</v>
      </c>
      <c r="BM137" s="192" t="s">
        <v>1380</v>
      </c>
    </row>
    <row r="138" spans="1:65" s="2" customFormat="1" ht="11.25">
      <c r="A138" s="36"/>
      <c r="B138" s="37"/>
      <c r="C138" s="38"/>
      <c r="D138" s="194" t="s">
        <v>213</v>
      </c>
      <c r="E138" s="38"/>
      <c r="F138" s="195" t="s">
        <v>310</v>
      </c>
      <c r="G138" s="38"/>
      <c r="H138" s="38"/>
      <c r="I138" s="196"/>
      <c r="J138" s="38"/>
      <c r="K138" s="38"/>
      <c r="L138" s="41"/>
      <c r="M138" s="197"/>
      <c r="N138" s="198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213</v>
      </c>
      <c r="AU138" s="19" t="s">
        <v>80</v>
      </c>
    </row>
    <row r="139" spans="1:65" s="15" customFormat="1" ht="11.25">
      <c r="B139" s="232"/>
      <c r="C139" s="233"/>
      <c r="D139" s="201" t="s">
        <v>215</v>
      </c>
      <c r="E139" s="234" t="s">
        <v>19</v>
      </c>
      <c r="F139" s="235" t="s">
        <v>1373</v>
      </c>
      <c r="G139" s="233"/>
      <c r="H139" s="234" t="s">
        <v>19</v>
      </c>
      <c r="I139" s="236"/>
      <c r="J139" s="233"/>
      <c r="K139" s="233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215</v>
      </c>
      <c r="AU139" s="241" t="s">
        <v>80</v>
      </c>
      <c r="AV139" s="15" t="s">
        <v>75</v>
      </c>
      <c r="AW139" s="15" t="s">
        <v>30</v>
      </c>
      <c r="AX139" s="15" t="s">
        <v>68</v>
      </c>
      <c r="AY139" s="241" t="s">
        <v>204</v>
      </c>
    </row>
    <row r="140" spans="1:65" s="13" customFormat="1" ht="11.25">
      <c r="B140" s="199"/>
      <c r="C140" s="200"/>
      <c r="D140" s="201" t="s">
        <v>215</v>
      </c>
      <c r="E140" s="202" t="s">
        <v>19</v>
      </c>
      <c r="F140" s="203" t="s">
        <v>1381</v>
      </c>
      <c r="G140" s="200"/>
      <c r="H140" s="204">
        <v>1.2</v>
      </c>
      <c r="I140" s="205"/>
      <c r="J140" s="200"/>
      <c r="K140" s="200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215</v>
      </c>
      <c r="AU140" s="210" t="s">
        <v>80</v>
      </c>
      <c r="AV140" s="13" t="s">
        <v>80</v>
      </c>
      <c r="AW140" s="13" t="s">
        <v>30</v>
      </c>
      <c r="AX140" s="13" t="s">
        <v>68</v>
      </c>
      <c r="AY140" s="210" t="s">
        <v>204</v>
      </c>
    </row>
    <row r="141" spans="1:65" s="15" customFormat="1" ht="11.25">
      <c r="B141" s="232"/>
      <c r="C141" s="233"/>
      <c r="D141" s="201" t="s">
        <v>215</v>
      </c>
      <c r="E141" s="234" t="s">
        <v>19</v>
      </c>
      <c r="F141" s="235" t="s">
        <v>1375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215</v>
      </c>
      <c r="AU141" s="241" t="s">
        <v>80</v>
      </c>
      <c r="AV141" s="15" t="s">
        <v>75</v>
      </c>
      <c r="AW141" s="15" t="s">
        <v>30</v>
      </c>
      <c r="AX141" s="15" t="s">
        <v>68</v>
      </c>
      <c r="AY141" s="241" t="s">
        <v>204</v>
      </c>
    </row>
    <row r="142" spans="1:65" s="13" customFormat="1" ht="11.25">
      <c r="B142" s="199"/>
      <c r="C142" s="200"/>
      <c r="D142" s="201" t="s">
        <v>215</v>
      </c>
      <c r="E142" s="202" t="s">
        <v>19</v>
      </c>
      <c r="F142" s="203" t="s">
        <v>1382</v>
      </c>
      <c r="G142" s="200"/>
      <c r="H142" s="204">
        <v>0.3</v>
      </c>
      <c r="I142" s="205"/>
      <c r="J142" s="200"/>
      <c r="K142" s="200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215</v>
      </c>
      <c r="AU142" s="210" t="s">
        <v>80</v>
      </c>
      <c r="AV142" s="13" t="s">
        <v>80</v>
      </c>
      <c r="AW142" s="13" t="s">
        <v>30</v>
      </c>
      <c r="AX142" s="13" t="s">
        <v>68</v>
      </c>
      <c r="AY142" s="210" t="s">
        <v>204</v>
      </c>
    </row>
    <row r="143" spans="1:65" s="14" customFormat="1" ht="11.25">
      <c r="B143" s="211"/>
      <c r="C143" s="212"/>
      <c r="D143" s="201" t="s">
        <v>215</v>
      </c>
      <c r="E143" s="213" t="s">
        <v>19</v>
      </c>
      <c r="F143" s="214" t="s">
        <v>217</v>
      </c>
      <c r="G143" s="212"/>
      <c r="H143" s="215">
        <v>1.5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215</v>
      </c>
      <c r="AU143" s="221" t="s">
        <v>80</v>
      </c>
      <c r="AV143" s="14" t="s">
        <v>206</v>
      </c>
      <c r="AW143" s="14" t="s">
        <v>30</v>
      </c>
      <c r="AX143" s="14" t="s">
        <v>75</v>
      </c>
      <c r="AY143" s="221" t="s">
        <v>204</v>
      </c>
    </row>
    <row r="144" spans="1:65" s="2" customFormat="1" ht="33" customHeight="1">
      <c r="A144" s="36"/>
      <c r="B144" s="37"/>
      <c r="C144" s="181" t="s">
        <v>296</v>
      </c>
      <c r="D144" s="181" t="s">
        <v>207</v>
      </c>
      <c r="E144" s="182" t="s">
        <v>326</v>
      </c>
      <c r="F144" s="183" t="s">
        <v>327</v>
      </c>
      <c r="G144" s="184" t="s">
        <v>286</v>
      </c>
      <c r="H144" s="185">
        <v>65</v>
      </c>
      <c r="I144" s="186"/>
      <c r="J144" s="187">
        <f>ROUND(I144*H144,2)</f>
        <v>0</v>
      </c>
      <c r="K144" s="183" t="s">
        <v>211</v>
      </c>
      <c r="L144" s="41"/>
      <c r="M144" s="188" t="s">
        <v>19</v>
      </c>
      <c r="N144" s="189" t="s">
        <v>39</v>
      </c>
      <c r="O144" s="66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2" t="s">
        <v>252</v>
      </c>
      <c r="AT144" s="192" t="s">
        <v>207</v>
      </c>
      <c r="AU144" s="192" t="s">
        <v>80</v>
      </c>
      <c r="AY144" s="19" t="s">
        <v>204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9" t="s">
        <v>75</v>
      </c>
      <c r="BK144" s="193">
        <f>ROUND(I144*H144,2)</f>
        <v>0</v>
      </c>
      <c r="BL144" s="19" t="s">
        <v>252</v>
      </c>
      <c r="BM144" s="192" t="s">
        <v>1383</v>
      </c>
    </row>
    <row r="145" spans="1:65" s="2" customFormat="1" ht="11.25">
      <c r="A145" s="36"/>
      <c r="B145" s="37"/>
      <c r="C145" s="38"/>
      <c r="D145" s="194" t="s">
        <v>213</v>
      </c>
      <c r="E145" s="38"/>
      <c r="F145" s="195" t="s">
        <v>329</v>
      </c>
      <c r="G145" s="38"/>
      <c r="H145" s="38"/>
      <c r="I145" s="196"/>
      <c r="J145" s="38"/>
      <c r="K145" s="38"/>
      <c r="L145" s="41"/>
      <c r="M145" s="197"/>
      <c r="N145" s="198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213</v>
      </c>
      <c r="AU145" s="19" t="s">
        <v>80</v>
      </c>
    </row>
    <row r="146" spans="1:65" s="2" customFormat="1" ht="16.5" customHeight="1">
      <c r="A146" s="36"/>
      <c r="B146" s="37"/>
      <c r="C146" s="181" t="s">
        <v>345</v>
      </c>
      <c r="D146" s="181" t="s">
        <v>207</v>
      </c>
      <c r="E146" s="182" t="s">
        <v>331</v>
      </c>
      <c r="F146" s="183" t="s">
        <v>332</v>
      </c>
      <c r="G146" s="184" t="s">
        <v>232</v>
      </c>
      <c r="H146" s="185">
        <v>45</v>
      </c>
      <c r="I146" s="186"/>
      <c r="J146" s="187">
        <f>ROUND(I146*H146,2)</f>
        <v>0</v>
      </c>
      <c r="K146" s="183" t="s">
        <v>211</v>
      </c>
      <c r="L146" s="41"/>
      <c r="M146" s="188" t="s">
        <v>19</v>
      </c>
      <c r="N146" s="189" t="s">
        <v>39</v>
      </c>
      <c r="O146" s="66"/>
      <c r="P146" s="190">
        <f>O146*H146</f>
        <v>0</v>
      </c>
      <c r="Q146" s="190">
        <v>3.0000000000000001E-5</v>
      </c>
      <c r="R146" s="190">
        <f>Q146*H146</f>
        <v>1.3500000000000001E-3</v>
      </c>
      <c r="S146" s="190">
        <v>0</v>
      </c>
      <c r="T146" s="19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2" t="s">
        <v>252</v>
      </c>
      <c r="AT146" s="192" t="s">
        <v>207</v>
      </c>
      <c r="AU146" s="192" t="s">
        <v>80</v>
      </c>
      <c r="AY146" s="19" t="s">
        <v>204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9" t="s">
        <v>75</v>
      </c>
      <c r="BK146" s="193">
        <f>ROUND(I146*H146,2)</f>
        <v>0</v>
      </c>
      <c r="BL146" s="19" t="s">
        <v>252</v>
      </c>
      <c r="BM146" s="192" t="s">
        <v>1384</v>
      </c>
    </row>
    <row r="147" spans="1:65" s="2" customFormat="1" ht="11.25">
      <c r="A147" s="36"/>
      <c r="B147" s="37"/>
      <c r="C147" s="38"/>
      <c r="D147" s="194" t="s">
        <v>213</v>
      </c>
      <c r="E147" s="38"/>
      <c r="F147" s="195" t="s">
        <v>334</v>
      </c>
      <c r="G147" s="38"/>
      <c r="H147" s="38"/>
      <c r="I147" s="196"/>
      <c r="J147" s="38"/>
      <c r="K147" s="38"/>
      <c r="L147" s="41"/>
      <c r="M147" s="197"/>
      <c r="N147" s="198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213</v>
      </c>
      <c r="AU147" s="19" t="s">
        <v>80</v>
      </c>
    </row>
    <row r="148" spans="1:65" s="12" customFormat="1" ht="25.9" customHeight="1">
      <c r="B148" s="165"/>
      <c r="C148" s="166"/>
      <c r="D148" s="167" t="s">
        <v>67</v>
      </c>
      <c r="E148" s="168" t="s">
        <v>356</v>
      </c>
      <c r="F148" s="168" t="s">
        <v>357</v>
      </c>
      <c r="G148" s="166"/>
      <c r="H148" s="166"/>
      <c r="I148" s="169"/>
      <c r="J148" s="170">
        <f>BK148</f>
        <v>0</v>
      </c>
      <c r="K148" s="166"/>
      <c r="L148" s="171"/>
      <c r="M148" s="172"/>
      <c r="N148" s="173"/>
      <c r="O148" s="173"/>
      <c r="P148" s="174">
        <f>SUM(P149:P160)</f>
        <v>0</v>
      </c>
      <c r="Q148" s="173"/>
      <c r="R148" s="174">
        <f>SUM(R149:R160)</f>
        <v>0</v>
      </c>
      <c r="S148" s="173"/>
      <c r="T148" s="175">
        <f>SUM(T149:T160)</f>
        <v>0</v>
      </c>
      <c r="AR148" s="176" t="s">
        <v>75</v>
      </c>
      <c r="AT148" s="177" t="s">
        <v>67</v>
      </c>
      <c r="AU148" s="177" t="s">
        <v>68</v>
      </c>
      <c r="AY148" s="176" t="s">
        <v>204</v>
      </c>
      <c r="BK148" s="178">
        <f>SUM(BK149:BK160)</f>
        <v>0</v>
      </c>
    </row>
    <row r="149" spans="1:65" s="2" customFormat="1" ht="21.75" customHeight="1">
      <c r="A149" s="36"/>
      <c r="B149" s="37"/>
      <c r="C149" s="181" t="s">
        <v>462</v>
      </c>
      <c r="D149" s="181" t="s">
        <v>207</v>
      </c>
      <c r="E149" s="182" t="s">
        <v>359</v>
      </c>
      <c r="F149" s="183" t="s">
        <v>360</v>
      </c>
      <c r="G149" s="184" t="s">
        <v>361</v>
      </c>
      <c r="H149" s="185">
        <v>3.3</v>
      </c>
      <c r="I149" s="186"/>
      <c r="J149" s="187">
        <f>ROUND(I149*H149,2)</f>
        <v>0</v>
      </c>
      <c r="K149" s="183" t="s">
        <v>211</v>
      </c>
      <c r="L149" s="41"/>
      <c r="M149" s="188" t="s">
        <v>19</v>
      </c>
      <c r="N149" s="189" t="s">
        <v>39</v>
      </c>
      <c r="O149" s="66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2" t="s">
        <v>206</v>
      </c>
      <c r="AT149" s="192" t="s">
        <v>207</v>
      </c>
      <c r="AU149" s="192" t="s">
        <v>75</v>
      </c>
      <c r="AY149" s="19" t="s">
        <v>204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9" t="s">
        <v>75</v>
      </c>
      <c r="BK149" s="193">
        <f>ROUND(I149*H149,2)</f>
        <v>0</v>
      </c>
      <c r="BL149" s="19" t="s">
        <v>206</v>
      </c>
      <c r="BM149" s="192" t="s">
        <v>1385</v>
      </c>
    </row>
    <row r="150" spans="1:65" s="2" customFormat="1" ht="11.25">
      <c r="A150" s="36"/>
      <c r="B150" s="37"/>
      <c r="C150" s="38"/>
      <c r="D150" s="194" t="s">
        <v>213</v>
      </c>
      <c r="E150" s="38"/>
      <c r="F150" s="195" t="s">
        <v>363</v>
      </c>
      <c r="G150" s="38"/>
      <c r="H150" s="38"/>
      <c r="I150" s="196"/>
      <c r="J150" s="38"/>
      <c r="K150" s="38"/>
      <c r="L150" s="41"/>
      <c r="M150" s="197"/>
      <c r="N150" s="198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213</v>
      </c>
      <c r="AU150" s="19" t="s">
        <v>75</v>
      </c>
    </row>
    <row r="151" spans="1:65" s="15" customFormat="1" ht="11.25">
      <c r="B151" s="232"/>
      <c r="C151" s="233"/>
      <c r="D151" s="201" t="s">
        <v>215</v>
      </c>
      <c r="E151" s="234" t="s">
        <v>19</v>
      </c>
      <c r="F151" s="235" t="s">
        <v>364</v>
      </c>
      <c r="G151" s="233"/>
      <c r="H151" s="234" t="s">
        <v>19</v>
      </c>
      <c r="I151" s="236"/>
      <c r="J151" s="233"/>
      <c r="K151" s="233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215</v>
      </c>
      <c r="AU151" s="241" t="s">
        <v>75</v>
      </c>
      <c r="AV151" s="15" t="s">
        <v>75</v>
      </c>
      <c r="AW151" s="15" t="s">
        <v>30</v>
      </c>
      <c r="AX151" s="15" t="s">
        <v>68</v>
      </c>
      <c r="AY151" s="241" t="s">
        <v>204</v>
      </c>
    </row>
    <row r="152" spans="1:65" s="13" customFormat="1" ht="11.25">
      <c r="B152" s="199"/>
      <c r="C152" s="200"/>
      <c r="D152" s="201" t="s">
        <v>215</v>
      </c>
      <c r="E152" s="202" t="s">
        <v>19</v>
      </c>
      <c r="F152" s="203" t="s">
        <v>968</v>
      </c>
      <c r="G152" s="200"/>
      <c r="H152" s="204">
        <v>3.3</v>
      </c>
      <c r="I152" s="205"/>
      <c r="J152" s="200"/>
      <c r="K152" s="200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215</v>
      </c>
      <c r="AU152" s="210" t="s">
        <v>75</v>
      </c>
      <c r="AV152" s="13" t="s">
        <v>80</v>
      </c>
      <c r="AW152" s="13" t="s">
        <v>30</v>
      </c>
      <c r="AX152" s="13" t="s">
        <v>68</v>
      </c>
      <c r="AY152" s="210" t="s">
        <v>204</v>
      </c>
    </row>
    <row r="153" spans="1:65" s="14" customFormat="1" ht="11.25">
      <c r="B153" s="211"/>
      <c r="C153" s="212"/>
      <c r="D153" s="201" t="s">
        <v>215</v>
      </c>
      <c r="E153" s="213" t="s">
        <v>19</v>
      </c>
      <c r="F153" s="214" t="s">
        <v>217</v>
      </c>
      <c r="G153" s="212"/>
      <c r="H153" s="215">
        <v>3.3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215</v>
      </c>
      <c r="AU153" s="221" t="s">
        <v>75</v>
      </c>
      <c r="AV153" s="14" t="s">
        <v>206</v>
      </c>
      <c r="AW153" s="14" t="s">
        <v>30</v>
      </c>
      <c r="AX153" s="14" t="s">
        <v>75</v>
      </c>
      <c r="AY153" s="221" t="s">
        <v>204</v>
      </c>
    </row>
    <row r="154" spans="1:65" s="2" customFormat="1" ht="21.75" customHeight="1">
      <c r="A154" s="36"/>
      <c r="B154" s="37"/>
      <c r="C154" s="181" t="s">
        <v>8</v>
      </c>
      <c r="D154" s="181" t="s">
        <v>207</v>
      </c>
      <c r="E154" s="182" t="s">
        <v>367</v>
      </c>
      <c r="F154" s="183" t="s">
        <v>368</v>
      </c>
      <c r="G154" s="184" t="s">
        <v>361</v>
      </c>
      <c r="H154" s="185">
        <v>3.3</v>
      </c>
      <c r="I154" s="186"/>
      <c r="J154" s="187">
        <f>ROUND(I154*H154,2)</f>
        <v>0</v>
      </c>
      <c r="K154" s="183" t="s">
        <v>211</v>
      </c>
      <c r="L154" s="41"/>
      <c r="M154" s="188" t="s">
        <v>19</v>
      </c>
      <c r="N154" s="189" t="s">
        <v>39</v>
      </c>
      <c r="O154" s="66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2" t="s">
        <v>206</v>
      </c>
      <c r="AT154" s="192" t="s">
        <v>207</v>
      </c>
      <c r="AU154" s="192" t="s">
        <v>75</v>
      </c>
      <c r="AY154" s="19" t="s">
        <v>204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9" t="s">
        <v>75</v>
      </c>
      <c r="BK154" s="193">
        <f>ROUND(I154*H154,2)</f>
        <v>0</v>
      </c>
      <c r="BL154" s="19" t="s">
        <v>206</v>
      </c>
      <c r="BM154" s="192" t="s">
        <v>1386</v>
      </c>
    </row>
    <row r="155" spans="1:65" s="2" customFormat="1" ht="11.25">
      <c r="A155" s="36"/>
      <c r="B155" s="37"/>
      <c r="C155" s="38"/>
      <c r="D155" s="194" t="s">
        <v>213</v>
      </c>
      <c r="E155" s="38"/>
      <c r="F155" s="195" t="s">
        <v>370</v>
      </c>
      <c r="G155" s="38"/>
      <c r="H155" s="38"/>
      <c r="I155" s="196"/>
      <c r="J155" s="38"/>
      <c r="K155" s="38"/>
      <c r="L155" s="41"/>
      <c r="M155" s="197"/>
      <c r="N155" s="198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213</v>
      </c>
      <c r="AU155" s="19" t="s">
        <v>75</v>
      </c>
    </row>
    <row r="156" spans="1:65" s="2" customFormat="1" ht="24.2" customHeight="1">
      <c r="A156" s="36"/>
      <c r="B156" s="37"/>
      <c r="C156" s="181" t="s">
        <v>466</v>
      </c>
      <c r="D156" s="181" t="s">
        <v>207</v>
      </c>
      <c r="E156" s="182" t="s">
        <v>371</v>
      </c>
      <c r="F156" s="183" t="s">
        <v>372</v>
      </c>
      <c r="G156" s="184" t="s">
        <v>361</v>
      </c>
      <c r="H156" s="185">
        <v>72.599999999999994</v>
      </c>
      <c r="I156" s="186"/>
      <c r="J156" s="187">
        <f>ROUND(I156*H156,2)</f>
        <v>0</v>
      </c>
      <c r="K156" s="183" t="s">
        <v>211</v>
      </c>
      <c r="L156" s="41"/>
      <c r="M156" s="188" t="s">
        <v>19</v>
      </c>
      <c r="N156" s="189" t="s">
        <v>39</v>
      </c>
      <c r="O156" s="66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2" t="s">
        <v>206</v>
      </c>
      <c r="AT156" s="192" t="s">
        <v>207</v>
      </c>
      <c r="AU156" s="192" t="s">
        <v>75</v>
      </c>
      <c r="AY156" s="19" t="s">
        <v>204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9" t="s">
        <v>75</v>
      </c>
      <c r="BK156" s="193">
        <f>ROUND(I156*H156,2)</f>
        <v>0</v>
      </c>
      <c r="BL156" s="19" t="s">
        <v>206</v>
      </c>
      <c r="BM156" s="192" t="s">
        <v>1387</v>
      </c>
    </row>
    <row r="157" spans="1:65" s="2" customFormat="1" ht="11.25">
      <c r="A157" s="36"/>
      <c r="B157" s="37"/>
      <c r="C157" s="38"/>
      <c r="D157" s="194" t="s">
        <v>213</v>
      </c>
      <c r="E157" s="38"/>
      <c r="F157" s="195" t="s">
        <v>374</v>
      </c>
      <c r="G157" s="38"/>
      <c r="H157" s="38"/>
      <c r="I157" s="196"/>
      <c r="J157" s="38"/>
      <c r="K157" s="38"/>
      <c r="L157" s="41"/>
      <c r="M157" s="197"/>
      <c r="N157" s="198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213</v>
      </c>
      <c r="AU157" s="19" t="s">
        <v>75</v>
      </c>
    </row>
    <row r="158" spans="1:65" s="13" customFormat="1" ht="11.25">
      <c r="B158" s="199"/>
      <c r="C158" s="200"/>
      <c r="D158" s="201" t="s">
        <v>215</v>
      </c>
      <c r="E158" s="202" t="s">
        <v>19</v>
      </c>
      <c r="F158" s="203" t="s">
        <v>971</v>
      </c>
      <c r="G158" s="200"/>
      <c r="H158" s="204">
        <v>72.599999999999994</v>
      </c>
      <c r="I158" s="205"/>
      <c r="J158" s="200"/>
      <c r="K158" s="200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215</v>
      </c>
      <c r="AU158" s="210" t="s">
        <v>75</v>
      </c>
      <c r="AV158" s="13" t="s">
        <v>80</v>
      </c>
      <c r="AW158" s="13" t="s">
        <v>30</v>
      </c>
      <c r="AX158" s="13" t="s">
        <v>75</v>
      </c>
      <c r="AY158" s="210" t="s">
        <v>204</v>
      </c>
    </row>
    <row r="159" spans="1:65" s="2" customFormat="1" ht="24.2" customHeight="1">
      <c r="A159" s="36"/>
      <c r="B159" s="37"/>
      <c r="C159" s="181" t="s">
        <v>339</v>
      </c>
      <c r="D159" s="181" t="s">
        <v>207</v>
      </c>
      <c r="E159" s="182" t="s">
        <v>377</v>
      </c>
      <c r="F159" s="183" t="s">
        <v>378</v>
      </c>
      <c r="G159" s="184" t="s">
        <v>361</v>
      </c>
      <c r="H159" s="185">
        <v>3.3</v>
      </c>
      <c r="I159" s="186"/>
      <c r="J159" s="187">
        <f>ROUND(I159*H159,2)</f>
        <v>0</v>
      </c>
      <c r="K159" s="183" t="s">
        <v>211</v>
      </c>
      <c r="L159" s="41"/>
      <c r="M159" s="188" t="s">
        <v>19</v>
      </c>
      <c r="N159" s="189" t="s">
        <v>39</v>
      </c>
      <c r="O159" s="66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2" t="s">
        <v>206</v>
      </c>
      <c r="AT159" s="192" t="s">
        <v>207</v>
      </c>
      <c r="AU159" s="192" t="s">
        <v>75</v>
      </c>
      <c r="AY159" s="19" t="s">
        <v>204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9" t="s">
        <v>75</v>
      </c>
      <c r="BK159" s="193">
        <f>ROUND(I159*H159,2)</f>
        <v>0</v>
      </c>
      <c r="BL159" s="19" t="s">
        <v>206</v>
      </c>
      <c r="BM159" s="192" t="s">
        <v>1388</v>
      </c>
    </row>
    <row r="160" spans="1:65" s="2" customFormat="1" ht="11.25">
      <c r="A160" s="36"/>
      <c r="B160" s="37"/>
      <c r="C160" s="38"/>
      <c r="D160" s="194" t="s">
        <v>213</v>
      </c>
      <c r="E160" s="38"/>
      <c r="F160" s="195" t="s">
        <v>380</v>
      </c>
      <c r="G160" s="38"/>
      <c r="H160" s="38"/>
      <c r="I160" s="196"/>
      <c r="J160" s="38"/>
      <c r="K160" s="38"/>
      <c r="L160" s="41"/>
      <c r="M160" s="243"/>
      <c r="N160" s="244"/>
      <c r="O160" s="245"/>
      <c r="P160" s="245"/>
      <c r="Q160" s="245"/>
      <c r="R160" s="245"/>
      <c r="S160" s="245"/>
      <c r="T160" s="24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213</v>
      </c>
      <c r="AU160" s="19" t="s">
        <v>75</v>
      </c>
    </row>
    <row r="161" spans="1:31" s="2" customFormat="1" ht="6.95" customHeight="1">
      <c r="A161" s="36"/>
      <c r="B161" s="49"/>
      <c r="C161" s="50"/>
      <c r="D161" s="50"/>
      <c r="E161" s="50"/>
      <c r="F161" s="50"/>
      <c r="G161" s="50"/>
      <c r="H161" s="50"/>
      <c r="I161" s="50"/>
      <c r="J161" s="50"/>
      <c r="K161" s="50"/>
      <c r="L161" s="41"/>
      <c r="M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</row>
  </sheetData>
  <sheetProtection algorithmName="SHA-512" hashValue="3vGf3+7x4zAmy6G71kucsUjIGftUA03Eci/QRPw55yuvEK6RSfsLkCTZ3bXco6UEaNsMSr8fhExzoYd9yD7FKw==" saltValue="pxihVjEux69Zsm0T02xhZYEkRkwwW8KmP77KZMek0tCowDRtw2aMbjH+SBktCql8mmvKUMAqUesI6tprR0CDmQ==" spinCount="100000" sheet="1" objects="1" scenarios="1" formatColumns="0" formatRows="0" autoFilter="0"/>
  <autoFilter ref="C92:K160" xr:uid="{00000000-0009-0000-0000-000015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8" r:id="rId1" xr:uid="{00000000-0004-0000-1500-000000000000}"/>
    <hyperlink ref="F102" r:id="rId2" xr:uid="{00000000-0004-0000-1500-000001000000}"/>
    <hyperlink ref="F106" r:id="rId3" xr:uid="{00000000-0004-0000-1500-000002000000}"/>
    <hyperlink ref="F110" r:id="rId4" xr:uid="{00000000-0004-0000-1500-000003000000}"/>
    <hyperlink ref="F114" r:id="rId5" xr:uid="{00000000-0004-0000-1500-000004000000}"/>
    <hyperlink ref="F119" r:id="rId6" xr:uid="{00000000-0004-0000-1500-000005000000}"/>
    <hyperlink ref="F123" r:id="rId7" xr:uid="{00000000-0004-0000-1500-000006000000}"/>
    <hyperlink ref="F125" r:id="rId8" xr:uid="{00000000-0004-0000-1500-000007000000}"/>
    <hyperlink ref="F132" r:id="rId9" xr:uid="{00000000-0004-0000-1500-000008000000}"/>
    <hyperlink ref="F134" r:id="rId10" xr:uid="{00000000-0004-0000-1500-000009000000}"/>
    <hyperlink ref="F136" r:id="rId11" xr:uid="{00000000-0004-0000-1500-00000A000000}"/>
    <hyperlink ref="F138" r:id="rId12" xr:uid="{00000000-0004-0000-1500-00000B000000}"/>
    <hyperlink ref="F145" r:id="rId13" xr:uid="{00000000-0004-0000-1500-00000C000000}"/>
    <hyperlink ref="F147" r:id="rId14" xr:uid="{00000000-0004-0000-1500-00000D000000}"/>
    <hyperlink ref="F150" r:id="rId15" xr:uid="{00000000-0004-0000-1500-00000E000000}"/>
    <hyperlink ref="F155" r:id="rId16" xr:uid="{00000000-0004-0000-1500-00000F000000}"/>
    <hyperlink ref="F157" r:id="rId17" xr:uid="{00000000-0004-0000-1500-000010000000}"/>
    <hyperlink ref="F160" r:id="rId18" xr:uid="{00000000-0004-0000-1500-00001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2:BM14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149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1360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1389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1362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ROUND(J86,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ROUND((SUM(BE86:BE148)),  2)</f>
        <v>0</v>
      </c>
      <c r="G35" s="36"/>
      <c r="H35" s="36"/>
      <c r="I35" s="127">
        <v>0.21</v>
      </c>
      <c r="J35" s="126">
        <f>ROUND(((SUM(BE86:BE148))*I35),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ROUND((SUM(BF86:BF148)),  2)</f>
        <v>0</v>
      </c>
      <c r="G36" s="36"/>
      <c r="H36" s="36"/>
      <c r="I36" s="127">
        <v>0.15</v>
      </c>
      <c r="J36" s="126">
        <f>ROUND(((SUM(BF86:BF148))*I36),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ROUND((SUM(BG86:BG148)),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ROUND((SUM(BH86:BH148)),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ROUND((SUM(BI86:BI148)),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1360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29.2 - ÚOŽI - Oprava osvětlení zast.Odrlice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Senice na Hané - Odrlice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J86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382</v>
      </c>
      <c r="E64" s="146"/>
      <c r="F64" s="146"/>
      <c r="G64" s="146"/>
      <c r="H64" s="146"/>
      <c r="I64" s="146"/>
      <c r="J64" s="147">
        <f>J87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1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189</v>
      </c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414" t="str">
        <f>E7</f>
        <v>Oprava osvětlení zast. na trati Litovel předměstí - Kostelec na Hané</v>
      </c>
      <c r="F74" s="415"/>
      <c r="G74" s="415"/>
      <c r="H74" s="415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1" customFormat="1" ht="12" customHeight="1">
      <c r="B75" s="23"/>
      <c r="C75" s="31" t="s">
        <v>171</v>
      </c>
      <c r="D75" s="24"/>
      <c r="E75" s="24"/>
      <c r="F75" s="24"/>
      <c r="G75" s="24"/>
      <c r="H75" s="24"/>
      <c r="I75" s="24"/>
      <c r="J75" s="24"/>
      <c r="K75" s="24"/>
      <c r="L75" s="22"/>
    </row>
    <row r="76" spans="1:31" s="2" customFormat="1" ht="16.5" customHeight="1">
      <c r="A76" s="36"/>
      <c r="B76" s="37"/>
      <c r="C76" s="38"/>
      <c r="D76" s="38"/>
      <c r="E76" s="414" t="s">
        <v>1360</v>
      </c>
      <c r="F76" s="416"/>
      <c r="G76" s="416"/>
      <c r="H76" s="416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173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70" t="str">
        <f>E11</f>
        <v>29.2 - ÚOŽI - Oprava osvětlení zast.Odrlice</v>
      </c>
      <c r="F78" s="416"/>
      <c r="G78" s="416"/>
      <c r="H78" s="416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F14</f>
        <v>Senice na Hané - Odrlice</v>
      </c>
      <c r="G80" s="38"/>
      <c r="H80" s="38"/>
      <c r="I80" s="31" t="s">
        <v>23</v>
      </c>
      <c r="J80" s="61">
        <f>IF(J14="","",J14)</f>
        <v>0</v>
      </c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24</v>
      </c>
      <c r="D82" s="38"/>
      <c r="E82" s="38"/>
      <c r="F82" s="29" t="str">
        <f>E17</f>
        <v>Správa železnic</v>
      </c>
      <c r="G82" s="38"/>
      <c r="H82" s="38"/>
      <c r="I82" s="31" t="s">
        <v>29</v>
      </c>
      <c r="J82" s="34" t="str">
        <f>E23</f>
        <v xml:space="preserve"> 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27</v>
      </c>
      <c r="D83" s="38"/>
      <c r="E83" s="38"/>
      <c r="F83" s="29" t="str">
        <f>IF(E20="","",E20)</f>
        <v>Vyplň údaj</v>
      </c>
      <c r="G83" s="38"/>
      <c r="H83" s="38"/>
      <c r="I83" s="31" t="s">
        <v>31</v>
      </c>
      <c r="J83" s="34" t="str">
        <f>E26</f>
        <v>Tomáš Voldán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54"/>
      <c r="B85" s="155"/>
      <c r="C85" s="156" t="s">
        <v>190</v>
      </c>
      <c r="D85" s="157" t="s">
        <v>53</v>
      </c>
      <c r="E85" s="157" t="s">
        <v>49</v>
      </c>
      <c r="F85" s="157" t="s">
        <v>50</v>
      </c>
      <c r="G85" s="157" t="s">
        <v>191</v>
      </c>
      <c r="H85" s="157" t="s">
        <v>192</v>
      </c>
      <c r="I85" s="157" t="s">
        <v>193</v>
      </c>
      <c r="J85" s="157" t="s">
        <v>180</v>
      </c>
      <c r="K85" s="158" t="s">
        <v>194</v>
      </c>
      <c r="L85" s="159"/>
      <c r="M85" s="70" t="s">
        <v>19</v>
      </c>
      <c r="N85" s="71" t="s">
        <v>38</v>
      </c>
      <c r="O85" s="71" t="s">
        <v>195</v>
      </c>
      <c r="P85" s="71" t="s">
        <v>196</v>
      </c>
      <c r="Q85" s="71" t="s">
        <v>197</v>
      </c>
      <c r="R85" s="71" t="s">
        <v>198</v>
      </c>
      <c r="S85" s="71" t="s">
        <v>199</v>
      </c>
      <c r="T85" s="72" t="s">
        <v>200</v>
      </c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</row>
    <row r="86" spans="1:65" s="2" customFormat="1" ht="22.9" customHeight="1">
      <c r="A86" s="36"/>
      <c r="B86" s="37"/>
      <c r="C86" s="77" t="s">
        <v>201</v>
      </c>
      <c r="D86" s="38"/>
      <c r="E86" s="38"/>
      <c r="F86" s="38"/>
      <c r="G86" s="38"/>
      <c r="H86" s="38"/>
      <c r="I86" s="38"/>
      <c r="J86" s="160">
        <f>BK86</f>
        <v>0</v>
      </c>
      <c r="K86" s="38"/>
      <c r="L86" s="41"/>
      <c r="M86" s="73"/>
      <c r="N86" s="161"/>
      <c r="O86" s="74"/>
      <c r="P86" s="162">
        <f>P87</f>
        <v>0</v>
      </c>
      <c r="Q86" s="74"/>
      <c r="R86" s="162">
        <f>R87</f>
        <v>0</v>
      </c>
      <c r="S86" s="74"/>
      <c r="T86" s="163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67</v>
      </c>
      <c r="AU86" s="19" t="s">
        <v>181</v>
      </c>
      <c r="BK86" s="164">
        <f>BK87</f>
        <v>0</v>
      </c>
    </row>
    <row r="87" spans="1:65" s="12" customFormat="1" ht="25.9" customHeight="1">
      <c r="B87" s="165"/>
      <c r="C87" s="166"/>
      <c r="D87" s="167" t="s">
        <v>67</v>
      </c>
      <c r="E87" s="168" t="s">
        <v>383</v>
      </c>
      <c r="F87" s="168" t="s">
        <v>384</v>
      </c>
      <c r="G87" s="166"/>
      <c r="H87" s="166"/>
      <c r="I87" s="169"/>
      <c r="J87" s="170">
        <f>BK87</f>
        <v>0</v>
      </c>
      <c r="K87" s="166"/>
      <c r="L87" s="171"/>
      <c r="M87" s="172"/>
      <c r="N87" s="173"/>
      <c r="O87" s="173"/>
      <c r="P87" s="174">
        <f>SUM(P88:P148)</f>
        <v>0</v>
      </c>
      <c r="Q87" s="173"/>
      <c r="R87" s="174">
        <f>SUM(R88:R148)</f>
        <v>0</v>
      </c>
      <c r="S87" s="173"/>
      <c r="T87" s="175">
        <f>SUM(T88:T148)</f>
        <v>0</v>
      </c>
      <c r="AR87" s="176" t="s">
        <v>206</v>
      </c>
      <c r="AT87" s="177" t="s">
        <v>67</v>
      </c>
      <c r="AU87" s="177" t="s">
        <v>68</v>
      </c>
      <c r="AY87" s="176" t="s">
        <v>204</v>
      </c>
      <c r="BK87" s="178">
        <f>SUM(BK88:BK148)</f>
        <v>0</v>
      </c>
    </row>
    <row r="88" spans="1:65" s="2" customFormat="1" ht="37.9" customHeight="1">
      <c r="A88" s="36"/>
      <c r="B88" s="37"/>
      <c r="C88" s="181" t="s">
        <v>445</v>
      </c>
      <c r="D88" s="181" t="s">
        <v>207</v>
      </c>
      <c r="E88" s="182" t="s">
        <v>396</v>
      </c>
      <c r="F88" s="183" t="s">
        <v>397</v>
      </c>
      <c r="G88" s="184" t="s">
        <v>286</v>
      </c>
      <c r="H88" s="185">
        <v>56</v>
      </c>
      <c r="I88" s="186"/>
      <c r="J88" s="187">
        <f t="shared" ref="J88:J118" si="0">ROUND(I88*H88,2)</f>
        <v>0</v>
      </c>
      <c r="K88" s="183" t="s">
        <v>388</v>
      </c>
      <c r="L88" s="41"/>
      <c r="M88" s="188" t="s">
        <v>19</v>
      </c>
      <c r="N88" s="189" t="s">
        <v>39</v>
      </c>
      <c r="O88" s="66"/>
      <c r="P88" s="190">
        <f t="shared" ref="P88:P118" si="1">O88*H88</f>
        <v>0</v>
      </c>
      <c r="Q88" s="190">
        <v>0</v>
      </c>
      <c r="R88" s="190">
        <f t="shared" ref="R88:R118" si="2">Q88*H88</f>
        <v>0</v>
      </c>
      <c r="S88" s="190">
        <v>0</v>
      </c>
      <c r="T88" s="191">
        <f t="shared" ref="T88:T118" si="3"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2" t="s">
        <v>206</v>
      </c>
      <c r="AT88" s="192" t="s">
        <v>207</v>
      </c>
      <c r="AU88" s="192" t="s">
        <v>75</v>
      </c>
      <c r="AY88" s="19" t="s">
        <v>204</v>
      </c>
      <c r="BE88" s="193">
        <f t="shared" ref="BE88:BE118" si="4">IF(N88="základní",J88,0)</f>
        <v>0</v>
      </c>
      <c r="BF88" s="193">
        <f t="shared" ref="BF88:BF118" si="5">IF(N88="snížená",J88,0)</f>
        <v>0</v>
      </c>
      <c r="BG88" s="193">
        <f t="shared" ref="BG88:BG118" si="6">IF(N88="zákl. přenesená",J88,0)</f>
        <v>0</v>
      </c>
      <c r="BH88" s="193">
        <f t="shared" ref="BH88:BH118" si="7">IF(N88="sníž. přenesená",J88,0)</f>
        <v>0</v>
      </c>
      <c r="BI88" s="193">
        <f t="shared" ref="BI88:BI118" si="8">IF(N88="nulová",J88,0)</f>
        <v>0</v>
      </c>
      <c r="BJ88" s="19" t="s">
        <v>75</v>
      </c>
      <c r="BK88" s="193">
        <f t="shared" ref="BK88:BK118" si="9">ROUND(I88*H88,2)</f>
        <v>0</v>
      </c>
      <c r="BL88" s="19" t="s">
        <v>206</v>
      </c>
      <c r="BM88" s="192" t="s">
        <v>1390</v>
      </c>
    </row>
    <row r="89" spans="1:65" s="2" customFormat="1" ht="21.75" customHeight="1">
      <c r="A89" s="36"/>
      <c r="B89" s="37"/>
      <c r="C89" s="222" t="s">
        <v>701</v>
      </c>
      <c r="D89" s="222" t="s">
        <v>243</v>
      </c>
      <c r="E89" s="223" t="s">
        <v>400</v>
      </c>
      <c r="F89" s="224" t="s">
        <v>401</v>
      </c>
      <c r="G89" s="225" t="s">
        <v>286</v>
      </c>
      <c r="H89" s="226">
        <v>56</v>
      </c>
      <c r="I89" s="227"/>
      <c r="J89" s="228">
        <f t="shared" si="0"/>
        <v>0</v>
      </c>
      <c r="K89" s="224" t="s">
        <v>388</v>
      </c>
      <c r="L89" s="229"/>
      <c r="M89" s="230" t="s">
        <v>19</v>
      </c>
      <c r="N89" s="231" t="s">
        <v>39</v>
      </c>
      <c r="O89" s="66"/>
      <c r="P89" s="190">
        <f t="shared" si="1"/>
        <v>0</v>
      </c>
      <c r="Q89" s="190">
        <v>0</v>
      </c>
      <c r="R89" s="190">
        <f t="shared" si="2"/>
        <v>0</v>
      </c>
      <c r="S89" s="190">
        <v>0</v>
      </c>
      <c r="T89" s="191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2" t="s">
        <v>389</v>
      </c>
      <c r="AT89" s="192" t="s">
        <v>243</v>
      </c>
      <c r="AU89" s="192" t="s">
        <v>75</v>
      </c>
      <c r="AY89" s="19" t="s">
        <v>204</v>
      </c>
      <c r="BE89" s="193">
        <f t="shared" si="4"/>
        <v>0</v>
      </c>
      <c r="BF89" s="193">
        <f t="shared" si="5"/>
        <v>0</v>
      </c>
      <c r="BG89" s="193">
        <f t="shared" si="6"/>
        <v>0</v>
      </c>
      <c r="BH89" s="193">
        <f t="shared" si="7"/>
        <v>0</v>
      </c>
      <c r="BI89" s="193">
        <f t="shared" si="8"/>
        <v>0</v>
      </c>
      <c r="BJ89" s="19" t="s">
        <v>75</v>
      </c>
      <c r="BK89" s="193">
        <f t="shared" si="9"/>
        <v>0</v>
      </c>
      <c r="BL89" s="19" t="s">
        <v>389</v>
      </c>
      <c r="BM89" s="192" t="s">
        <v>1391</v>
      </c>
    </row>
    <row r="90" spans="1:65" s="2" customFormat="1" ht="33" customHeight="1">
      <c r="A90" s="36"/>
      <c r="B90" s="37"/>
      <c r="C90" s="181" t="s">
        <v>252</v>
      </c>
      <c r="D90" s="181" t="s">
        <v>207</v>
      </c>
      <c r="E90" s="182" t="s">
        <v>404</v>
      </c>
      <c r="F90" s="183" t="s">
        <v>405</v>
      </c>
      <c r="G90" s="184" t="s">
        <v>286</v>
      </c>
      <c r="H90" s="185">
        <v>20</v>
      </c>
      <c r="I90" s="186"/>
      <c r="J90" s="187">
        <f t="shared" si="0"/>
        <v>0</v>
      </c>
      <c r="K90" s="183" t="s">
        <v>388</v>
      </c>
      <c r="L90" s="41"/>
      <c r="M90" s="188" t="s">
        <v>19</v>
      </c>
      <c r="N90" s="189" t="s">
        <v>39</v>
      </c>
      <c r="O90" s="66"/>
      <c r="P90" s="190">
        <f t="shared" si="1"/>
        <v>0</v>
      </c>
      <c r="Q90" s="190">
        <v>0</v>
      </c>
      <c r="R90" s="190">
        <f t="shared" si="2"/>
        <v>0</v>
      </c>
      <c r="S90" s="190">
        <v>0</v>
      </c>
      <c r="T90" s="191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389</v>
      </c>
      <c r="AT90" s="192" t="s">
        <v>207</v>
      </c>
      <c r="AU90" s="192" t="s">
        <v>75</v>
      </c>
      <c r="AY90" s="19" t="s">
        <v>204</v>
      </c>
      <c r="BE90" s="193">
        <f t="shared" si="4"/>
        <v>0</v>
      </c>
      <c r="BF90" s="193">
        <f t="shared" si="5"/>
        <v>0</v>
      </c>
      <c r="BG90" s="193">
        <f t="shared" si="6"/>
        <v>0</v>
      </c>
      <c r="BH90" s="193">
        <f t="shared" si="7"/>
        <v>0</v>
      </c>
      <c r="BI90" s="193">
        <f t="shared" si="8"/>
        <v>0</v>
      </c>
      <c r="BJ90" s="19" t="s">
        <v>75</v>
      </c>
      <c r="BK90" s="193">
        <f t="shared" si="9"/>
        <v>0</v>
      </c>
      <c r="BL90" s="19" t="s">
        <v>389</v>
      </c>
      <c r="BM90" s="192" t="s">
        <v>1392</v>
      </c>
    </row>
    <row r="91" spans="1:65" s="2" customFormat="1" ht="37.9" customHeight="1">
      <c r="A91" s="36"/>
      <c r="B91" s="37"/>
      <c r="C91" s="181" t="s">
        <v>712</v>
      </c>
      <c r="D91" s="181" t="s">
        <v>207</v>
      </c>
      <c r="E91" s="182" t="s">
        <v>408</v>
      </c>
      <c r="F91" s="183" t="s">
        <v>409</v>
      </c>
      <c r="G91" s="184" t="s">
        <v>286</v>
      </c>
      <c r="H91" s="185">
        <v>3</v>
      </c>
      <c r="I91" s="186"/>
      <c r="J91" s="187">
        <f t="shared" si="0"/>
        <v>0</v>
      </c>
      <c r="K91" s="183" t="s">
        <v>388</v>
      </c>
      <c r="L91" s="41"/>
      <c r="M91" s="188" t="s">
        <v>19</v>
      </c>
      <c r="N91" s="189" t="s">
        <v>39</v>
      </c>
      <c r="O91" s="66"/>
      <c r="P91" s="190">
        <f t="shared" si="1"/>
        <v>0</v>
      </c>
      <c r="Q91" s="190">
        <v>0</v>
      </c>
      <c r="R91" s="190">
        <f t="shared" si="2"/>
        <v>0</v>
      </c>
      <c r="S91" s="190">
        <v>0</v>
      </c>
      <c r="T91" s="191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389</v>
      </c>
      <c r="AT91" s="192" t="s">
        <v>207</v>
      </c>
      <c r="AU91" s="192" t="s">
        <v>75</v>
      </c>
      <c r="AY91" s="19" t="s">
        <v>204</v>
      </c>
      <c r="BE91" s="193">
        <f t="shared" si="4"/>
        <v>0</v>
      </c>
      <c r="BF91" s="193">
        <f t="shared" si="5"/>
        <v>0</v>
      </c>
      <c r="BG91" s="193">
        <f t="shared" si="6"/>
        <v>0</v>
      </c>
      <c r="BH91" s="193">
        <f t="shared" si="7"/>
        <v>0</v>
      </c>
      <c r="BI91" s="193">
        <f t="shared" si="8"/>
        <v>0</v>
      </c>
      <c r="BJ91" s="19" t="s">
        <v>75</v>
      </c>
      <c r="BK91" s="193">
        <f t="shared" si="9"/>
        <v>0</v>
      </c>
      <c r="BL91" s="19" t="s">
        <v>389</v>
      </c>
      <c r="BM91" s="192" t="s">
        <v>1393</v>
      </c>
    </row>
    <row r="92" spans="1:65" s="2" customFormat="1" ht="21.75" customHeight="1">
      <c r="A92" s="36"/>
      <c r="B92" s="37"/>
      <c r="C92" s="222" t="s">
        <v>567</v>
      </c>
      <c r="D92" s="222" t="s">
        <v>243</v>
      </c>
      <c r="E92" s="223" t="s">
        <v>441</v>
      </c>
      <c r="F92" s="224" t="s">
        <v>442</v>
      </c>
      <c r="G92" s="225" t="s">
        <v>286</v>
      </c>
      <c r="H92" s="226">
        <v>25</v>
      </c>
      <c r="I92" s="227"/>
      <c r="J92" s="228">
        <f t="shared" si="0"/>
        <v>0</v>
      </c>
      <c r="K92" s="224" t="s">
        <v>388</v>
      </c>
      <c r="L92" s="229"/>
      <c r="M92" s="230" t="s">
        <v>19</v>
      </c>
      <c r="N92" s="231" t="s">
        <v>39</v>
      </c>
      <c r="O92" s="66"/>
      <c r="P92" s="190">
        <f t="shared" si="1"/>
        <v>0</v>
      </c>
      <c r="Q92" s="190">
        <v>0</v>
      </c>
      <c r="R92" s="190">
        <f t="shared" si="2"/>
        <v>0</v>
      </c>
      <c r="S92" s="190">
        <v>0</v>
      </c>
      <c r="T92" s="191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2" t="s">
        <v>389</v>
      </c>
      <c r="AT92" s="192" t="s">
        <v>243</v>
      </c>
      <c r="AU92" s="192" t="s">
        <v>75</v>
      </c>
      <c r="AY92" s="19" t="s">
        <v>204</v>
      </c>
      <c r="BE92" s="193">
        <f t="shared" si="4"/>
        <v>0</v>
      </c>
      <c r="BF92" s="193">
        <f t="shared" si="5"/>
        <v>0</v>
      </c>
      <c r="BG92" s="193">
        <f t="shared" si="6"/>
        <v>0</v>
      </c>
      <c r="BH92" s="193">
        <f t="shared" si="7"/>
        <v>0</v>
      </c>
      <c r="BI92" s="193">
        <f t="shared" si="8"/>
        <v>0</v>
      </c>
      <c r="BJ92" s="19" t="s">
        <v>75</v>
      </c>
      <c r="BK92" s="193">
        <f t="shared" si="9"/>
        <v>0</v>
      </c>
      <c r="BL92" s="19" t="s">
        <v>389</v>
      </c>
      <c r="BM92" s="192" t="s">
        <v>1394</v>
      </c>
    </row>
    <row r="93" spans="1:65" s="2" customFormat="1" ht="16.5" customHeight="1">
      <c r="A93" s="36"/>
      <c r="B93" s="37"/>
      <c r="C93" s="222" t="s">
        <v>736</v>
      </c>
      <c r="D93" s="222" t="s">
        <v>243</v>
      </c>
      <c r="E93" s="223" t="s">
        <v>386</v>
      </c>
      <c r="F93" s="224" t="s">
        <v>387</v>
      </c>
      <c r="G93" s="225" t="s">
        <v>286</v>
      </c>
      <c r="H93" s="226">
        <v>3</v>
      </c>
      <c r="I93" s="227"/>
      <c r="J93" s="228">
        <f t="shared" si="0"/>
        <v>0</v>
      </c>
      <c r="K93" s="224" t="s">
        <v>388</v>
      </c>
      <c r="L93" s="229"/>
      <c r="M93" s="230" t="s">
        <v>19</v>
      </c>
      <c r="N93" s="231" t="s">
        <v>39</v>
      </c>
      <c r="O93" s="66"/>
      <c r="P93" s="190">
        <f t="shared" si="1"/>
        <v>0</v>
      </c>
      <c r="Q93" s="190">
        <v>0</v>
      </c>
      <c r="R93" s="190">
        <f t="shared" si="2"/>
        <v>0</v>
      </c>
      <c r="S93" s="190">
        <v>0</v>
      </c>
      <c r="T93" s="191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2" t="s">
        <v>389</v>
      </c>
      <c r="AT93" s="192" t="s">
        <v>243</v>
      </c>
      <c r="AU93" s="192" t="s">
        <v>75</v>
      </c>
      <c r="AY93" s="19" t="s">
        <v>204</v>
      </c>
      <c r="BE93" s="193">
        <f t="shared" si="4"/>
        <v>0</v>
      </c>
      <c r="BF93" s="193">
        <f t="shared" si="5"/>
        <v>0</v>
      </c>
      <c r="BG93" s="193">
        <f t="shared" si="6"/>
        <v>0</v>
      </c>
      <c r="BH93" s="193">
        <f t="shared" si="7"/>
        <v>0</v>
      </c>
      <c r="BI93" s="193">
        <f t="shared" si="8"/>
        <v>0</v>
      </c>
      <c r="BJ93" s="19" t="s">
        <v>75</v>
      </c>
      <c r="BK93" s="193">
        <f t="shared" si="9"/>
        <v>0</v>
      </c>
      <c r="BL93" s="19" t="s">
        <v>389</v>
      </c>
      <c r="BM93" s="192" t="s">
        <v>1395</v>
      </c>
    </row>
    <row r="94" spans="1:65" s="2" customFormat="1" ht="16.5" customHeight="1">
      <c r="A94" s="36"/>
      <c r="B94" s="37"/>
      <c r="C94" s="222" t="s">
        <v>738</v>
      </c>
      <c r="D94" s="222" t="s">
        <v>243</v>
      </c>
      <c r="E94" s="223" t="s">
        <v>392</v>
      </c>
      <c r="F94" s="224" t="s">
        <v>393</v>
      </c>
      <c r="G94" s="225" t="s">
        <v>286</v>
      </c>
      <c r="H94" s="226">
        <v>1</v>
      </c>
      <c r="I94" s="227"/>
      <c r="J94" s="228">
        <f t="shared" si="0"/>
        <v>0</v>
      </c>
      <c r="K94" s="224" t="s">
        <v>388</v>
      </c>
      <c r="L94" s="229"/>
      <c r="M94" s="230" t="s">
        <v>19</v>
      </c>
      <c r="N94" s="231" t="s">
        <v>39</v>
      </c>
      <c r="O94" s="66"/>
      <c r="P94" s="190">
        <f t="shared" si="1"/>
        <v>0</v>
      </c>
      <c r="Q94" s="190">
        <v>0</v>
      </c>
      <c r="R94" s="190">
        <f t="shared" si="2"/>
        <v>0</v>
      </c>
      <c r="S94" s="190">
        <v>0</v>
      </c>
      <c r="T94" s="191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2" t="s">
        <v>389</v>
      </c>
      <c r="AT94" s="192" t="s">
        <v>243</v>
      </c>
      <c r="AU94" s="192" t="s">
        <v>75</v>
      </c>
      <c r="AY94" s="19" t="s">
        <v>204</v>
      </c>
      <c r="BE94" s="193">
        <f t="shared" si="4"/>
        <v>0</v>
      </c>
      <c r="BF94" s="193">
        <f t="shared" si="5"/>
        <v>0</v>
      </c>
      <c r="BG94" s="193">
        <f t="shared" si="6"/>
        <v>0</v>
      </c>
      <c r="BH94" s="193">
        <f t="shared" si="7"/>
        <v>0</v>
      </c>
      <c r="BI94" s="193">
        <f t="shared" si="8"/>
        <v>0</v>
      </c>
      <c r="BJ94" s="19" t="s">
        <v>75</v>
      </c>
      <c r="BK94" s="193">
        <f t="shared" si="9"/>
        <v>0</v>
      </c>
      <c r="BL94" s="19" t="s">
        <v>389</v>
      </c>
      <c r="BM94" s="192" t="s">
        <v>1396</v>
      </c>
    </row>
    <row r="95" spans="1:65" s="2" customFormat="1" ht="44.25" customHeight="1">
      <c r="A95" s="36"/>
      <c r="B95" s="37"/>
      <c r="C95" s="181" t="s">
        <v>75</v>
      </c>
      <c r="D95" s="181" t="s">
        <v>207</v>
      </c>
      <c r="E95" s="182" t="s">
        <v>415</v>
      </c>
      <c r="F95" s="183" t="s">
        <v>416</v>
      </c>
      <c r="G95" s="184" t="s">
        <v>286</v>
      </c>
      <c r="H95" s="185">
        <v>50</v>
      </c>
      <c r="I95" s="186"/>
      <c r="J95" s="187">
        <f t="shared" si="0"/>
        <v>0</v>
      </c>
      <c r="K95" s="183" t="s">
        <v>388</v>
      </c>
      <c r="L95" s="41"/>
      <c r="M95" s="188" t="s">
        <v>19</v>
      </c>
      <c r="N95" s="189" t="s">
        <v>39</v>
      </c>
      <c r="O95" s="66"/>
      <c r="P95" s="190">
        <f t="shared" si="1"/>
        <v>0</v>
      </c>
      <c r="Q95" s="190">
        <v>0</v>
      </c>
      <c r="R95" s="190">
        <f t="shared" si="2"/>
        <v>0</v>
      </c>
      <c r="S95" s="190">
        <v>0</v>
      </c>
      <c r="T95" s="191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2" t="s">
        <v>389</v>
      </c>
      <c r="AT95" s="192" t="s">
        <v>207</v>
      </c>
      <c r="AU95" s="192" t="s">
        <v>75</v>
      </c>
      <c r="AY95" s="19" t="s">
        <v>204</v>
      </c>
      <c r="BE95" s="193">
        <f t="shared" si="4"/>
        <v>0</v>
      </c>
      <c r="BF95" s="193">
        <f t="shared" si="5"/>
        <v>0</v>
      </c>
      <c r="BG95" s="193">
        <f t="shared" si="6"/>
        <v>0</v>
      </c>
      <c r="BH95" s="193">
        <f t="shared" si="7"/>
        <v>0</v>
      </c>
      <c r="BI95" s="193">
        <f t="shared" si="8"/>
        <v>0</v>
      </c>
      <c r="BJ95" s="19" t="s">
        <v>75</v>
      </c>
      <c r="BK95" s="193">
        <f t="shared" si="9"/>
        <v>0</v>
      </c>
      <c r="BL95" s="19" t="s">
        <v>389</v>
      </c>
      <c r="BM95" s="192" t="s">
        <v>1397</v>
      </c>
    </row>
    <row r="96" spans="1:65" s="2" customFormat="1" ht="16.5" customHeight="1">
      <c r="A96" s="36"/>
      <c r="B96" s="37"/>
      <c r="C96" s="222" t="s">
        <v>80</v>
      </c>
      <c r="D96" s="222" t="s">
        <v>243</v>
      </c>
      <c r="E96" s="223" t="s">
        <v>418</v>
      </c>
      <c r="F96" s="224" t="s">
        <v>419</v>
      </c>
      <c r="G96" s="225" t="s">
        <v>286</v>
      </c>
      <c r="H96" s="226">
        <v>50</v>
      </c>
      <c r="I96" s="227"/>
      <c r="J96" s="228">
        <f t="shared" si="0"/>
        <v>0</v>
      </c>
      <c r="K96" s="224" t="s">
        <v>388</v>
      </c>
      <c r="L96" s="229"/>
      <c r="M96" s="230" t="s">
        <v>19</v>
      </c>
      <c r="N96" s="231" t="s">
        <v>39</v>
      </c>
      <c r="O96" s="66"/>
      <c r="P96" s="190">
        <f t="shared" si="1"/>
        <v>0</v>
      </c>
      <c r="Q96" s="190">
        <v>0</v>
      </c>
      <c r="R96" s="190">
        <f t="shared" si="2"/>
        <v>0</v>
      </c>
      <c r="S96" s="190">
        <v>0</v>
      </c>
      <c r="T96" s="191">
        <f t="shared" si="3"/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2" t="s">
        <v>420</v>
      </c>
      <c r="AT96" s="192" t="s">
        <v>243</v>
      </c>
      <c r="AU96" s="192" t="s">
        <v>75</v>
      </c>
      <c r="AY96" s="19" t="s">
        <v>204</v>
      </c>
      <c r="BE96" s="193">
        <f t="shared" si="4"/>
        <v>0</v>
      </c>
      <c r="BF96" s="193">
        <f t="shared" si="5"/>
        <v>0</v>
      </c>
      <c r="BG96" s="193">
        <f t="shared" si="6"/>
        <v>0</v>
      </c>
      <c r="BH96" s="193">
        <f t="shared" si="7"/>
        <v>0</v>
      </c>
      <c r="BI96" s="193">
        <f t="shared" si="8"/>
        <v>0</v>
      </c>
      <c r="BJ96" s="19" t="s">
        <v>75</v>
      </c>
      <c r="BK96" s="193">
        <f t="shared" si="9"/>
        <v>0</v>
      </c>
      <c r="BL96" s="19" t="s">
        <v>420</v>
      </c>
      <c r="BM96" s="192" t="s">
        <v>1398</v>
      </c>
    </row>
    <row r="97" spans="1:65" s="2" customFormat="1" ht="16.5" customHeight="1">
      <c r="A97" s="36"/>
      <c r="B97" s="37"/>
      <c r="C97" s="181" t="s">
        <v>245</v>
      </c>
      <c r="D97" s="181" t="s">
        <v>207</v>
      </c>
      <c r="E97" s="182" t="s">
        <v>422</v>
      </c>
      <c r="F97" s="183" t="s">
        <v>423</v>
      </c>
      <c r="G97" s="184" t="s">
        <v>251</v>
      </c>
      <c r="H97" s="185">
        <v>6</v>
      </c>
      <c r="I97" s="186"/>
      <c r="J97" s="187">
        <f t="shared" si="0"/>
        <v>0</v>
      </c>
      <c r="K97" s="183" t="s">
        <v>388</v>
      </c>
      <c r="L97" s="41"/>
      <c r="M97" s="188" t="s">
        <v>19</v>
      </c>
      <c r="N97" s="189" t="s">
        <v>39</v>
      </c>
      <c r="O97" s="66"/>
      <c r="P97" s="190">
        <f t="shared" si="1"/>
        <v>0</v>
      </c>
      <c r="Q97" s="190">
        <v>0</v>
      </c>
      <c r="R97" s="190">
        <f t="shared" si="2"/>
        <v>0</v>
      </c>
      <c r="S97" s="190">
        <v>0</v>
      </c>
      <c r="T97" s="191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2" t="s">
        <v>252</v>
      </c>
      <c r="AT97" s="192" t="s">
        <v>207</v>
      </c>
      <c r="AU97" s="192" t="s">
        <v>75</v>
      </c>
      <c r="AY97" s="19" t="s">
        <v>204</v>
      </c>
      <c r="BE97" s="193">
        <f t="shared" si="4"/>
        <v>0</v>
      </c>
      <c r="BF97" s="193">
        <f t="shared" si="5"/>
        <v>0</v>
      </c>
      <c r="BG97" s="193">
        <f t="shared" si="6"/>
        <v>0</v>
      </c>
      <c r="BH97" s="193">
        <f t="shared" si="7"/>
        <v>0</v>
      </c>
      <c r="BI97" s="193">
        <f t="shared" si="8"/>
        <v>0</v>
      </c>
      <c r="BJ97" s="19" t="s">
        <v>75</v>
      </c>
      <c r="BK97" s="193">
        <f t="shared" si="9"/>
        <v>0</v>
      </c>
      <c r="BL97" s="19" t="s">
        <v>252</v>
      </c>
      <c r="BM97" s="192" t="s">
        <v>1399</v>
      </c>
    </row>
    <row r="98" spans="1:65" s="2" customFormat="1" ht="16.5" customHeight="1">
      <c r="A98" s="36"/>
      <c r="B98" s="37"/>
      <c r="C98" s="222" t="s">
        <v>206</v>
      </c>
      <c r="D98" s="222" t="s">
        <v>243</v>
      </c>
      <c r="E98" s="223" t="s">
        <v>425</v>
      </c>
      <c r="F98" s="224" t="s">
        <v>426</v>
      </c>
      <c r="G98" s="225" t="s">
        <v>251</v>
      </c>
      <c r="H98" s="226">
        <v>2</v>
      </c>
      <c r="I98" s="227"/>
      <c r="J98" s="228">
        <f t="shared" si="0"/>
        <v>0</v>
      </c>
      <c r="K98" s="224" t="s">
        <v>388</v>
      </c>
      <c r="L98" s="229"/>
      <c r="M98" s="230" t="s">
        <v>19</v>
      </c>
      <c r="N98" s="231" t="s">
        <v>39</v>
      </c>
      <c r="O98" s="66"/>
      <c r="P98" s="190">
        <f t="shared" si="1"/>
        <v>0</v>
      </c>
      <c r="Q98" s="190">
        <v>0</v>
      </c>
      <c r="R98" s="190">
        <f t="shared" si="2"/>
        <v>0</v>
      </c>
      <c r="S98" s="190">
        <v>0</v>
      </c>
      <c r="T98" s="191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2" t="s">
        <v>420</v>
      </c>
      <c r="AT98" s="192" t="s">
        <v>243</v>
      </c>
      <c r="AU98" s="192" t="s">
        <v>75</v>
      </c>
      <c r="AY98" s="19" t="s">
        <v>204</v>
      </c>
      <c r="BE98" s="193">
        <f t="shared" si="4"/>
        <v>0</v>
      </c>
      <c r="BF98" s="193">
        <f t="shared" si="5"/>
        <v>0</v>
      </c>
      <c r="BG98" s="193">
        <f t="shared" si="6"/>
        <v>0</v>
      </c>
      <c r="BH98" s="193">
        <f t="shared" si="7"/>
        <v>0</v>
      </c>
      <c r="BI98" s="193">
        <f t="shared" si="8"/>
        <v>0</v>
      </c>
      <c r="BJ98" s="19" t="s">
        <v>75</v>
      </c>
      <c r="BK98" s="193">
        <f t="shared" si="9"/>
        <v>0</v>
      </c>
      <c r="BL98" s="19" t="s">
        <v>420</v>
      </c>
      <c r="BM98" s="192" t="s">
        <v>1400</v>
      </c>
    </row>
    <row r="99" spans="1:65" s="2" customFormat="1" ht="16.5" customHeight="1">
      <c r="A99" s="36"/>
      <c r="B99" s="37"/>
      <c r="C99" s="222" t="s">
        <v>218</v>
      </c>
      <c r="D99" s="222" t="s">
        <v>243</v>
      </c>
      <c r="E99" s="223" t="s">
        <v>428</v>
      </c>
      <c r="F99" s="224" t="s">
        <v>429</v>
      </c>
      <c r="G99" s="225" t="s">
        <v>251</v>
      </c>
      <c r="H99" s="226">
        <v>4</v>
      </c>
      <c r="I99" s="227"/>
      <c r="J99" s="228">
        <f t="shared" si="0"/>
        <v>0</v>
      </c>
      <c r="K99" s="224" t="s">
        <v>388</v>
      </c>
      <c r="L99" s="229"/>
      <c r="M99" s="230" t="s">
        <v>19</v>
      </c>
      <c r="N99" s="231" t="s">
        <v>39</v>
      </c>
      <c r="O99" s="66"/>
      <c r="P99" s="190">
        <f t="shared" si="1"/>
        <v>0</v>
      </c>
      <c r="Q99" s="190">
        <v>0</v>
      </c>
      <c r="R99" s="190">
        <f t="shared" si="2"/>
        <v>0</v>
      </c>
      <c r="S99" s="190">
        <v>0</v>
      </c>
      <c r="T99" s="191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2" t="s">
        <v>420</v>
      </c>
      <c r="AT99" s="192" t="s">
        <v>243</v>
      </c>
      <c r="AU99" s="192" t="s">
        <v>75</v>
      </c>
      <c r="AY99" s="19" t="s">
        <v>204</v>
      </c>
      <c r="BE99" s="193">
        <f t="shared" si="4"/>
        <v>0</v>
      </c>
      <c r="BF99" s="193">
        <f t="shared" si="5"/>
        <v>0</v>
      </c>
      <c r="BG99" s="193">
        <f t="shared" si="6"/>
        <v>0</v>
      </c>
      <c r="BH99" s="193">
        <f t="shared" si="7"/>
        <v>0</v>
      </c>
      <c r="BI99" s="193">
        <f t="shared" si="8"/>
        <v>0</v>
      </c>
      <c r="BJ99" s="19" t="s">
        <v>75</v>
      </c>
      <c r="BK99" s="193">
        <f t="shared" si="9"/>
        <v>0</v>
      </c>
      <c r="BL99" s="19" t="s">
        <v>420</v>
      </c>
      <c r="BM99" s="192" t="s">
        <v>1401</v>
      </c>
    </row>
    <row r="100" spans="1:65" s="2" customFormat="1" ht="24.2" customHeight="1">
      <c r="A100" s="36"/>
      <c r="B100" s="37"/>
      <c r="C100" s="181" t="s">
        <v>223</v>
      </c>
      <c r="D100" s="181" t="s">
        <v>207</v>
      </c>
      <c r="E100" s="182" t="s">
        <v>431</v>
      </c>
      <c r="F100" s="183" t="s">
        <v>432</v>
      </c>
      <c r="G100" s="184" t="s">
        <v>251</v>
      </c>
      <c r="H100" s="185">
        <v>2</v>
      </c>
      <c r="I100" s="186"/>
      <c r="J100" s="187">
        <f t="shared" si="0"/>
        <v>0</v>
      </c>
      <c r="K100" s="183" t="s">
        <v>388</v>
      </c>
      <c r="L100" s="41"/>
      <c r="M100" s="188" t="s">
        <v>19</v>
      </c>
      <c r="N100" s="189" t="s">
        <v>39</v>
      </c>
      <c r="O100" s="66"/>
      <c r="P100" s="190">
        <f t="shared" si="1"/>
        <v>0</v>
      </c>
      <c r="Q100" s="190">
        <v>0</v>
      </c>
      <c r="R100" s="190">
        <f t="shared" si="2"/>
        <v>0</v>
      </c>
      <c r="S100" s="190">
        <v>0</v>
      </c>
      <c r="T100" s="191">
        <f t="shared" si="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2" t="s">
        <v>389</v>
      </c>
      <c r="AT100" s="192" t="s">
        <v>207</v>
      </c>
      <c r="AU100" s="192" t="s">
        <v>75</v>
      </c>
      <c r="AY100" s="19" t="s">
        <v>204</v>
      </c>
      <c r="BE100" s="193">
        <f t="shared" si="4"/>
        <v>0</v>
      </c>
      <c r="BF100" s="193">
        <f t="shared" si="5"/>
        <v>0</v>
      </c>
      <c r="BG100" s="193">
        <f t="shared" si="6"/>
        <v>0</v>
      </c>
      <c r="BH100" s="193">
        <f t="shared" si="7"/>
        <v>0</v>
      </c>
      <c r="BI100" s="193">
        <f t="shared" si="8"/>
        <v>0</v>
      </c>
      <c r="BJ100" s="19" t="s">
        <v>75</v>
      </c>
      <c r="BK100" s="193">
        <f t="shared" si="9"/>
        <v>0</v>
      </c>
      <c r="BL100" s="19" t="s">
        <v>389</v>
      </c>
      <c r="BM100" s="192" t="s">
        <v>1402</v>
      </c>
    </row>
    <row r="101" spans="1:65" s="2" customFormat="1" ht="16.5" customHeight="1">
      <c r="A101" s="36"/>
      <c r="B101" s="37"/>
      <c r="C101" s="222" t="s">
        <v>229</v>
      </c>
      <c r="D101" s="222" t="s">
        <v>243</v>
      </c>
      <c r="E101" s="223" t="s">
        <v>434</v>
      </c>
      <c r="F101" s="224" t="s">
        <v>435</v>
      </c>
      <c r="G101" s="225" t="s">
        <v>251</v>
      </c>
      <c r="H101" s="226">
        <v>2</v>
      </c>
      <c r="I101" s="227"/>
      <c r="J101" s="228">
        <f t="shared" si="0"/>
        <v>0</v>
      </c>
      <c r="K101" s="224" t="s">
        <v>388</v>
      </c>
      <c r="L101" s="229"/>
      <c r="M101" s="230" t="s">
        <v>19</v>
      </c>
      <c r="N101" s="231" t="s">
        <v>39</v>
      </c>
      <c r="O101" s="66"/>
      <c r="P101" s="190">
        <f t="shared" si="1"/>
        <v>0</v>
      </c>
      <c r="Q101" s="190">
        <v>0</v>
      </c>
      <c r="R101" s="190">
        <f t="shared" si="2"/>
        <v>0</v>
      </c>
      <c r="S101" s="190">
        <v>0</v>
      </c>
      <c r="T101" s="191">
        <f t="shared" si="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2" t="s">
        <v>420</v>
      </c>
      <c r="AT101" s="192" t="s">
        <v>243</v>
      </c>
      <c r="AU101" s="192" t="s">
        <v>75</v>
      </c>
      <c r="AY101" s="19" t="s">
        <v>204</v>
      </c>
      <c r="BE101" s="193">
        <f t="shared" si="4"/>
        <v>0</v>
      </c>
      <c r="BF101" s="193">
        <f t="shared" si="5"/>
        <v>0</v>
      </c>
      <c r="BG101" s="193">
        <f t="shared" si="6"/>
        <v>0</v>
      </c>
      <c r="BH101" s="193">
        <f t="shared" si="7"/>
        <v>0</v>
      </c>
      <c r="BI101" s="193">
        <f t="shared" si="8"/>
        <v>0</v>
      </c>
      <c r="BJ101" s="19" t="s">
        <v>75</v>
      </c>
      <c r="BK101" s="193">
        <f t="shared" si="9"/>
        <v>0</v>
      </c>
      <c r="BL101" s="19" t="s">
        <v>420</v>
      </c>
      <c r="BM101" s="192" t="s">
        <v>1403</v>
      </c>
    </row>
    <row r="102" spans="1:65" s="2" customFormat="1" ht="21.75" customHeight="1">
      <c r="A102" s="36"/>
      <c r="B102" s="37"/>
      <c r="C102" s="181" t="s">
        <v>236</v>
      </c>
      <c r="D102" s="181" t="s">
        <v>207</v>
      </c>
      <c r="E102" s="182" t="s">
        <v>437</v>
      </c>
      <c r="F102" s="183" t="s">
        <v>438</v>
      </c>
      <c r="G102" s="184" t="s">
        <v>286</v>
      </c>
      <c r="H102" s="185">
        <v>74</v>
      </c>
      <c r="I102" s="186"/>
      <c r="J102" s="187">
        <f t="shared" si="0"/>
        <v>0</v>
      </c>
      <c r="K102" s="183" t="s">
        <v>388</v>
      </c>
      <c r="L102" s="41"/>
      <c r="M102" s="188" t="s">
        <v>19</v>
      </c>
      <c r="N102" s="189" t="s">
        <v>39</v>
      </c>
      <c r="O102" s="66"/>
      <c r="P102" s="190">
        <f t="shared" si="1"/>
        <v>0</v>
      </c>
      <c r="Q102" s="190">
        <v>0</v>
      </c>
      <c r="R102" s="190">
        <f t="shared" si="2"/>
        <v>0</v>
      </c>
      <c r="S102" s="190">
        <v>0</v>
      </c>
      <c r="T102" s="191">
        <f t="shared" si="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2" t="s">
        <v>389</v>
      </c>
      <c r="AT102" s="192" t="s">
        <v>207</v>
      </c>
      <c r="AU102" s="192" t="s">
        <v>75</v>
      </c>
      <c r="AY102" s="19" t="s">
        <v>204</v>
      </c>
      <c r="BE102" s="193">
        <f t="shared" si="4"/>
        <v>0</v>
      </c>
      <c r="BF102" s="193">
        <f t="shared" si="5"/>
        <v>0</v>
      </c>
      <c r="BG102" s="193">
        <f t="shared" si="6"/>
        <v>0</v>
      </c>
      <c r="BH102" s="193">
        <f t="shared" si="7"/>
        <v>0</v>
      </c>
      <c r="BI102" s="193">
        <f t="shared" si="8"/>
        <v>0</v>
      </c>
      <c r="BJ102" s="19" t="s">
        <v>75</v>
      </c>
      <c r="BK102" s="193">
        <f t="shared" si="9"/>
        <v>0</v>
      </c>
      <c r="BL102" s="19" t="s">
        <v>389</v>
      </c>
      <c r="BM102" s="192" t="s">
        <v>1404</v>
      </c>
    </row>
    <row r="103" spans="1:65" s="2" customFormat="1" ht="24.2" customHeight="1">
      <c r="A103" s="36"/>
      <c r="B103" s="37"/>
      <c r="C103" s="222" t="s">
        <v>645</v>
      </c>
      <c r="D103" s="222" t="s">
        <v>243</v>
      </c>
      <c r="E103" s="223" t="s">
        <v>1019</v>
      </c>
      <c r="F103" s="224" t="s">
        <v>1020</v>
      </c>
      <c r="G103" s="225" t="s">
        <v>286</v>
      </c>
      <c r="H103" s="226">
        <v>14</v>
      </c>
      <c r="I103" s="227"/>
      <c r="J103" s="228">
        <f t="shared" si="0"/>
        <v>0</v>
      </c>
      <c r="K103" s="224" t="s">
        <v>388</v>
      </c>
      <c r="L103" s="229"/>
      <c r="M103" s="230" t="s">
        <v>19</v>
      </c>
      <c r="N103" s="231" t="s">
        <v>39</v>
      </c>
      <c r="O103" s="66"/>
      <c r="P103" s="190">
        <f t="shared" si="1"/>
        <v>0</v>
      </c>
      <c r="Q103" s="190">
        <v>0</v>
      </c>
      <c r="R103" s="190">
        <f t="shared" si="2"/>
        <v>0</v>
      </c>
      <c r="S103" s="190">
        <v>0</v>
      </c>
      <c r="T103" s="191">
        <f t="shared" si="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2" t="s">
        <v>389</v>
      </c>
      <c r="AT103" s="192" t="s">
        <v>243</v>
      </c>
      <c r="AU103" s="192" t="s">
        <v>75</v>
      </c>
      <c r="AY103" s="19" t="s">
        <v>204</v>
      </c>
      <c r="BE103" s="193">
        <f t="shared" si="4"/>
        <v>0</v>
      </c>
      <c r="BF103" s="193">
        <f t="shared" si="5"/>
        <v>0</v>
      </c>
      <c r="BG103" s="193">
        <f t="shared" si="6"/>
        <v>0</v>
      </c>
      <c r="BH103" s="193">
        <f t="shared" si="7"/>
        <v>0</v>
      </c>
      <c r="BI103" s="193">
        <f t="shared" si="8"/>
        <v>0</v>
      </c>
      <c r="BJ103" s="19" t="s">
        <v>75</v>
      </c>
      <c r="BK103" s="193">
        <f t="shared" si="9"/>
        <v>0</v>
      </c>
      <c r="BL103" s="19" t="s">
        <v>389</v>
      </c>
      <c r="BM103" s="192" t="s">
        <v>1405</v>
      </c>
    </row>
    <row r="104" spans="1:65" s="2" customFormat="1" ht="16.5" customHeight="1">
      <c r="A104" s="36"/>
      <c r="B104" s="37"/>
      <c r="C104" s="222" t="s">
        <v>248</v>
      </c>
      <c r="D104" s="222" t="s">
        <v>243</v>
      </c>
      <c r="E104" s="223" t="s">
        <v>1023</v>
      </c>
      <c r="F104" s="224" t="s">
        <v>1024</v>
      </c>
      <c r="G104" s="225" t="s">
        <v>286</v>
      </c>
      <c r="H104" s="226">
        <v>45</v>
      </c>
      <c r="I104" s="227"/>
      <c r="J104" s="228">
        <f t="shared" si="0"/>
        <v>0</v>
      </c>
      <c r="K104" s="224" t="s">
        <v>388</v>
      </c>
      <c r="L104" s="229"/>
      <c r="M104" s="230" t="s">
        <v>19</v>
      </c>
      <c r="N104" s="231" t="s">
        <v>39</v>
      </c>
      <c r="O104" s="66"/>
      <c r="P104" s="190">
        <f t="shared" si="1"/>
        <v>0</v>
      </c>
      <c r="Q104" s="190">
        <v>0</v>
      </c>
      <c r="R104" s="190">
        <f t="shared" si="2"/>
        <v>0</v>
      </c>
      <c r="S104" s="190">
        <v>0</v>
      </c>
      <c r="T104" s="191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2" t="s">
        <v>389</v>
      </c>
      <c r="AT104" s="192" t="s">
        <v>243</v>
      </c>
      <c r="AU104" s="192" t="s">
        <v>75</v>
      </c>
      <c r="AY104" s="19" t="s">
        <v>204</v>
      </c>
      <c r="BE104" s="193">
        <f t="shared" si="4"/>
        <v>0</v>
      </c>
      <c r="BF104" s="193">
        <f t="shared" si="5"/>
        <v>0</v>
      </c>
      <c r="BG104" s="193">
        <f t="shared" si="6"/>
        <v>0</v>
      </c>
      <c r="BH104" s="193">
        <f t="shared" si="7"/>
        <v>0</v>
      </c>
      <c r="BI104" s="193">
        <f t="shared" si="8"/>
        <v>0</v>
      </c>
      <c r="BJ104" s="19" t="s">
        <v>75</v>
      </c>
      <c r="BK104" s="193">
        <f t="shared" si="9"/>
        <v>0</v>
      </c>
      <c r="BL104" s="19" t="s">
        <v>389</v>
      </c>
      <c r="BM104" s="192" t="s">
        <v>1406</v>
      </c>
    </row>
    <row r="105" spans="1:65" s="2" customFormat="1" ht="21.75" customHeight="1">
      <c r="A105" s="36"/>
      <c r="B105" s="37"/>
      <c r="C105" s="181" t="s">
        <v>453</v>
      </c>
      <c r="D105" s="181" t="s">
        <v>207</v>
      </c>
      <c r="E105" s="182" t="s">
        <v>450</v>
      </c>
      <c r="F105" s="183" t="s">
        <v>451</v>
      </c>
      <c r="G105" s="184" t="s">
        <v>286</v>
      </c>
      <c r="H105" s="185">
        <v>33</v>
      </c>
      <c r="I105" s="186"/>
      <c r="J105" s="187">
        <f t="shared" si="0"/>
        <v>0</v>
      </c>
      <c r="K105" s="183" t="s">
        <v>388</v>
      </c>
      <c r="L105" s="41"/>
      <c r="M105" s="188" t="s">
        <v>19</v>
      </c>
      <c r="N105" s="189" t="s">
        <v>39</v>
      </c>
      <c r="O105" s="66"/>
      <c r="P105" s="190">
        <f t="shared" si="1"/>
        <v>0</v>
      </c>
      <c r="Q105" s="190">
        <v>0</v>
      </c>
      <c r="R105" s="190">
        <f t="shared" si="2"/>
        <v>0</v>
      </c>
      <c r="S105" s="190">
        <v>0</v>
      </c>
      <c r="T105" s="191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2" t="s">
        <v>389</v>
      </c>
      <c r="AT105" s="192" t="s">
        <v>207</v>
      </c>
      <c r="AU105" s="192" t="s">
        <v>75</v>
      </c>
      <c r="AY105" s="19" t="s">
        <v>204</v>
      </c>
      <c r="BE105" s="193">
        <f t="shared" si="4"/>
        <v>0</v>
      </c>
      <c r="BF105" s="193">
        <f t="shared" si="5"/>
        <v>0</v>
      </c>
      <c r="BG105" s="193">
        <f t="shared" si="6"/>
        <v>0</v>
      </c>
      <c r="BH105" s="193">
        <f t="shared" si="7"/>
        <v>0</v>
      </c>
      <c r="BI105" s="193">
        <f t="shared" si="8"/>
        <v>0</v>
      </c>
      <c r="BJ105" s="19" t="s">
        <v>75</v>
      </c>
      <c r="BK105" s="193">
        <f t="shared" si="9"/>
        <v>0</v>
      </c>
      <c r="BL105" s="19" t="s">
        <v>389</v>
      </c>
      <c r="BM105" s="192" t="s">
        <v>1407</v>
      </c>
    </row>
    <row r="106" spans="1:65" s="2" customFormat="1" ht="21.75" customHeight="1">
      <c r="A106" s="36"/>
      <c r="B106" s="37"/>
      <c r="C106" s="222" t="s">
        <v>457</v>
      </c>
      <c r="D106" s="222" t="s">
        <v>243</v>
      </c>
      <c r="E106" s="223" t="s">
        <v>458</v>
      </c>
      <c r="F106" s="224" t="s">
        <v>459</v>
      </c>
      <c r="G106" s="225" t="s">
        <v>286</v>
      </c>
      <c r="H106" s="226">
        <v>33</v>
      </c>
      <c r="I106" s="227"/>
      <c r="J106" s="228">
        <f t="shared" si="0"/>
        <v>0</v>
      </c>
      <c r="K106" s="224" t="s">
        <v>388</v>
      </c>
      <c r="L106" s="229"/>
      <c r="M106" s="230" t="s">
        <v>19</v>
      </c>
      <c r="N106" s="231" t="s">
        <v>39</v>
      </c>
      <c r="O106" s="66"/>
      <c r="P106" s="190">
        <f t="shared" si="1"/>
        <v>0</v>
      </c>
      <c r="Q106" s="190">
        <v>0</v>
      </c>
      <c r="R106" s="190">
        <f t="shared" si="2"/>
        <v>0</v>
      </c>
      <c r="S106" s="190">
        <v>0</v>
      </c>
      <c r="T106" s="191">
        <f t="shared" si="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2" t="s">
        <v>389</v>
      </c>
      <c r="AT106" s="192" t="s">
        <v>243</v>
      </c>
      <c r="AU106" s="192" t="s">
        <v>75</v>
      </c>
      <c r="AY106" s="19" t="s">
        <v>204</v>
      </c>
      <c r="BE106" s="193">
        <f t="shared" si="4"/>
        <v>0</v>
      </c>
      <c r="BF106" s="193">
        <f t="shared" si="5"/>
        <v>0</v>
      </c>
      <c r="BG106" s="193">
        <f t="shared" si="6"/>
        <v>0</v>
      </c>
      <c r="BH106" s="193">
        <f t="shared" si="7"/>
        <v>0</v>
      </c>
      <c r="BI106" s="193">
        <f t="shared" si="8"/>
        <v>0</v>
      </c>
      <c r="BJ106" s="19" t="s">
        <v>75</v>
      </c>
      <c r="BK106" s="193">
        <f t="shared" si="9"/>
        <v>0</v>
      </c>
      <c r="BL106" s="19" t="s">
        <v>389</v>
      </c>
      <c r="BM106" s="192" t="s">
        <v>1408</v>
      </c>
    </row>
    <row r="107" spans="1:65" s="2" customFormat="1" ht="16.5" customHeight="1">
      <c r="A107" s="36"/>
      <c r="B107" s="37"/>
      <c r="C107" s="222" t="s">
        <v>462</v>
      </c>
      <c r="D107" s="222" t="s">
        <v>243</v>
      </c>
      <c r="E107" s="223" t="s">
        <v>467</v>
      </c>
      <c r="F107" s="224" t="s">
        <v>468</v>
      </c>
      <c r="G107" s="225" t="s">
        <v>286</v>
      </c>
      <c r="H107" s="226">
        <v>56</v>
      </c>
      <c r="I107" s="227"/>
      <c r="J107" s="228">
        <f t="shared" si="0"/>
        <v>0</v>
      </c>
      <c r="K107" s="224" t="s">
        <v>388</v>
      </c>
      <c r="L107" s="229"/>
      <c r="M107" s="230" t="s">
        <v>19</v>
      </c>
      <c r="N107" s="231" t="s">
        <v>39</v>
      </c>
      <c r="O107" s="66"/>
      <c r="P107" s="190">
        <f t="shared" si="1"/>
        <v>0</v>
      </c>
      <c r="Q107" s="190">
        <v>0</v>
      </c>
      <c r="R107" s="190">
        <f t="shared" si="2"/>
        <v>0</v>
      </c>
      <c r="S107" s="190">
        <v>0</v>
      </c>
      <c r="T107" s="191">
        <f t="shared" si="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2" t="s">
        <v>389</v>
      </c>
      <c r="AT107" s="192" t="s">
        <v>243</v>
      </c>
      <c r="AU107" s="192" t="s">
        <v>75</v>
      </c>
      <c r="AY107" s="19" t="s">
        <v>204</v>
      </c>
      <c r="BE107" s="193">
        <f t="shared" si="4"/>
        <v>0</v>
      </c>
      <c r="BF107" s="193">
        <f t="shared" si="5"/>
        <v>0</v>
      </c>
      <c r="BG107" s="193">
        <f t="shared" si="6"/>
        <v>0</v>
      </c>
      <c r="BH107" s="193">
        <f t="shared" si="7"/>
        <v>0</v>
      </c>
      <c r="BI107" s="193">
        <f t="shared" si="8"/>
        <v>0</v>
      </c>
      <c r="BJ107" s="19" t="s">
        <v>75</v>
      </c>
      <c r="BK107" s="193">
        <f t="shared" si="9"/>
        <v>0</v>
      </c>
      <c r="BL107" s="19" t="s">
        <v>389</v>
      </c>
      <c r="BM107" s="192" t="s">
        <v>1409</v>
      </c>
    </row>
    <row r="108" spans="1:65" s="2" customFormat="1" ht="44.25" customHeight="1">
      <c r="A108" s="36"/>
      <c r="B108" s="37"/>
      <c r="C108" s="181" t="s">
        <v>8</v>
      </c>
      <c r="D108" s="181" t="s">
        <v>207</v>
      </c>
      <c r="E108" s="182" t="s">
        <v>474</v>
      </c>
      <c r="F108" s="183" t="s">
        <v>475</v>
      </c>
      <c r="G108" s="184" t="s">
        <v>251</v>
      </c>
      <c r="H108" s="185">
        <v>8</v>
      </c>
      <c r="I108" s="186"/>
      <c r="J108" s="187">
        <f t="shared" si="0"/>
        <v>0</v>
      </c>
      <c r="K108" s="183" t="s">
        <v>388</v>
      </c>
      <c r="L108" s="41"/>
      <c r="M108" s="188" t="s">
        <v>19</v>
      </c>
      <c r="N108" s="189" t="s">
        <v>39</v>
      </c>
      <c r="O108" s="66"/>
      <c r="P108" s="190">
        <f t="shared" si="1"/>
        <v>0</v>
      </c>
      <c r="Q108" s="190">
        <v>0</v>
      </c>
      <c r="R108" s="190">
        <f t="shared" si="2"/>
        <v>0</v>
      </c>
      <c r="S108" s="190">
        <v>0</v>
      </c>
      <c r="T108" s="191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2" t="s">
        <v>389</v>
      </c>
      <c r="AT108" s="192" t="s">
        <v>207</v>
      </c>
      <c r="AU108" s="192" t="s">
        <v>75</v>
      </c>
      <c r="AY108" s="19" t="s">
        <v>204</v>
      </c>
      <c r="BE108" s="193">
        <f t="shared" si="4"/>
        <v>0</v>
      </c>
      <c r="BF108" s="193">
        <f t="shared" si="5"/>
        <v>0</v>
      </c>
      <c r="BG108" s="193">
        <f t="shared" si="6"/>
        <v>0</v>
      </c>
      <c r="BH108" s="193">
        <f t="shared" si="7"/>
        <v>0</v>
      </c>
      <c r="BI108" s="193">
        <f t="shared" si="8"/>
        <v>0</v>
      </c>
      <c r="BJ108" s="19" t="s">
        <v>75</v>
      </c>
      <c r="BK108" s="193">
        <f t="shared" si="9"/>
        <v>0</v>
      </c>
      <c r="BL108" s="19" t="s">
        <v>389</v>
      </c>
      <c r="BM108" s="192" t="s">
        <v>1410</v>
      </c>
    </row>
    <row r="109" spans="1:65" s="2" customFormat="1" ht="55.5" customHeight="1">
      <c r="A109" s="36"/>
      <c r="B109" s="37"/>
      <c r="C109" s="181" t="s">
        <v>1075</v>
      </c>
      <c r="D109" s="181" t="s">
        <v>207</v>
      </c>
      <c r="E109" s="182" t="s">
        <v>488</v>
      </c>
      <c r="F109" s="183" t="s">
        <v>489</v>
      </c>
      <c r="G109" s="184" t="s">
        <v>251</v>
      </c>
      <c r="H109" s="185">
        <v>1</v>
      </c>
      <c r="I109" s="186"/>
      <c r="J109" s="187">
        <f t="shared" si="0"/>
        <v>0</v>
      </c>
      <c r="K109" s="183" t="s">
        <v>388</v>
      </c>
      <c r="L109" s="41"/>
      <c r="M109" s="188" t="s">
        <v>19</v>
      </c>
      <c r="N109" s="189" t="s">
        <v>39</v>
      </c>
      <c r="O109" s="66"/>
      <c r="P109" s="190">
        <f t="shared" si="1"/>
        <v>0</v>
      </c>
      <c r="Q109" s="190">
        <v>0</v>
      </c>
      <c r="R109" s="190">
        <f t="shared" si="2"/>
        <v>0</v>
      </c>
      <c r="S109" s="190">
        <v>0</v>
      </c>
      <c r="T109" s="191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2" t="s">
        <v>389</v>
      </c>
      <c r="AT109" s="192" t="s">
        <v>207</v>
      </c>
      <c r="AU109" s="192" t="s">
        <v>75</v>
      </c>
      <c r="AY109" s="19" t="s">
        <v>204</v>
      </c>
      <c r="BE109" s="193">
        <f t="shared" si="4"/>
        <v>0</v>
      </c>
      <c r="BF109" s="193">
        <f t="shared" si="5"/>
        <v>0</v>
      </c>
      <c r="BG109" s="193">
        <f t="shared" si="6"/>
        <v>0</v>
      </c>
      <c r="BH109" s="193">
        <f t="shared" si="7"/>
        <v>0</v>
      </c>
      <c r="BI109" s="193">
        <f t="shared" si="8"/>
        <v>0</v>
      </c>
      <c r="BJ109" s="19" t="s">
        <v>75</v>
      </c>
      <c r="BK109" s="193">
        <f t="shared" si="9"/>
        <v>0</v>
      </c>
      <c r="BL109" s="19" t="s">
        <v>389</v>
      </c>
      <c r="BM109" s="192" t="s">
        <v>1411</v>
      </c>
    </row>
    <row r="110" spans="1:65" s="2" customFormat="1" ht="37.9" customHeight="1">
      <c r="A110" s="36"/>
      <c r="B110" s="37"/>
      <c r="C110" s="181" t="s">
        <v>1078</v>
      </c>
      <c r="D110" s="181" t="s">
        <v>207</v>
      </c>
      <c r="E110" s="182" t="s">
        <v>492</v>
      </c>
      <c r="F110" s="183" t="s">
        <v>493</v>
      </c>
      <c r="G110" s="184" t="s">
        <v>251</v>
      </c>
      <c r="H110" s="185">
        <v>3</v>
      </c>
      <c r="I110" s="186"/>
      <c r="J110" s="187">
        <f t="shared" si="0"/>
        <v>0</v>
      </c>
      <c r="K110" s="183" t="s">
        <v>388</v>
      </c>
      <c r="L110" s="41"/>
      <c r="M110" s="188" t="s">
        <v>19</v>
      </c>
      <c r="N110" s="189" t="s">
        <v>39</v>
      </c>
      <c r="O110" s="66"/>
      <c r="P110" s="190">
        <f t="shared" si="1"/>
        <v>0</v>
      </c>
      <c r="Q110" s="190">
        <v>0</v>
      </c>
      <c r="R110" s="190">
        <f t="shared" si="2"/>
        <v>0</v>
      </c>
      <c r="S110" s="190">
        <v>0</v>
      </c>
      <c r="T110" s="191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2" t="s">
        <v>389</v>
      </c>
      <c r="AT110" s="192" t="s">
        <v>207</v>
      </c>
      <c r="AU110" s="192" t="s">
        <v>75</v>
      </c>
      <c r="AY110" s="19" t="s">
        <v>204</v>
      </c>
      <c r="BE110" s="193">
        <f t="shared" si="4"/>
        <v>0</v>
      </c>
      <c r="BF110" s="193">
        <f t="shared" si="5"/>
        <v>0</v>
      </c>
      <c r="BG110" s="193">
        <f t="shared" si="6"/>
        <v>0</v>
      </c>
      <c r="BH110" s="193">
        <f t="shared" si="7"/>
        <v>0</v>
      </c>
      <c r="BI110" s="193">
        <f t="shared" si="8"/>
        <v>0</v>
      </c>
      <c r="BJ110" s="19" t="s">
        <v>75</v>
      </c>
      <c r="BK110" s="193">
        <f t="shared" si="9"/>
        <v>0</v>
      </c>
      <c r="BL110" s="19" t="s">
        <v>389</v>
      </c>
      <c r="BM110" s="192" t="s">
        <v>1412</v>
      </c>
    </row>
    <row r="111" spans="1:65" s="2" customFormat="1" ht="24.2" customHeight="1">
      <c r="A111" s="36"/>
      <c r="B111" s="37"/>
      <c r="C111" s="181" t="s">
        <v>1047</v>
      </c>
      <c r="D111" s="181" t="s">
        <v>207</v>
      </c>
      <c r="E111" s="182" t="s">
        <v>496</v>
      </c>
      <c r="F111" s="183" t="s">
        <v>497</v>
      </c>
      <c r="G111" s="184" t="s">
        <v>251</v>
      </c>
      <c r="H111" s="185">
        <v>1</v>
      </c>
      <c r="I111" s="186"/>
      <c r="J111" s="187">
        <f t="shared" si="0"/>
        <v>0</v>
      </c>
      <c r="K111" s="183" t="s">
        <v>388</v>
      </c>
      <c r="L111" s="41"/>
      <c r="M111" s="188" t="s">
        <v>19</v>
      </c>
      <c r="N111" s="189" t="s">
        <v>39</v>
      </c>
      <c r="O111" s="66"/>
      <c r="P111" s="190">
        <f t="shared" si="1"/>
        <v>0</v>
      </c>
      <c r="Q111" s="190">
        <v>0</v>
      </c>
      <c r="R111" s="190">
        <f t="shared" si="2"/>
        <v>0</v>
      </c>
      <c r="S111" s="190">
        <v>0</v>
      </c>
      <c r="T111" s="191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2" t="s">
        <v>389</v>
      </c>
      <c r="AT111" s="192" t="s">
        <v>207</v>
      </c>
      <c r="AU111" s="192" t="s">
        <v>75</v>
      </c>
      <c r="AY111" s="19" t="s">
        <v>204</v>
      </c>
      <c r="BE111" s="193">
        <f t="shared" si="4"/>
        <v>0</v>
      </c>
      <c r="BF111" s="193">
        <f t="shared" si="5"/>
        <v>0</v>
      </c>
      <c r="BG111" s="193">
        <f t="shared" si="6"/>
        <v>0</v>
      </c>
      <c r="BH111" s="193">
        <f t="shared" si="7"/>
        <v>0</v>
      </c>
      <c r="BI111" s="193">
        <f t="shared" si="8"/>
        <v>0</v>
      </c>
      <c r="BJ111" s="19" t="s">
        <v>75</v>
      </c>
      <c r="BK111" s="193">
        <f t="shared" si="9"/>
        <v>0</v>
      </c>
      <c r="BL111" s="19" t="s">
        <v>389</v>
      </c>
      <c r="BM111" s="192" t="s">
        <v>1413</v>
      </c>
    </row>
    <row r="112" spans="1:65" s="2" customFormat="1" ht="24.2" customHeight="1">
      <c r="A112" s="36"/>
      <c r="B112" s="37"/>
      <c r="C112" s="181" t="s">
        <v>611</v>
      </c>
      <c r="D112" s="181" t="s">
        <v>207</v>
      </c>
      <c r="E112" s="182" t="s">
        <v>500</v>
      </c>
      <c r="F112" s="183" t="s">
        <v>501</v>
      </c>
      <c r="G112" s="184" t="s">
        <v>502</v>
      </c>
      <c r="H112" s="185">
        <v>16</v>
      </c>
      <c r="I112" s="186"/>
      <c r="J112" s="187">
        <f t="shared" si="0"/>
        <v>0</v>
      </c>
      <c r="K112" s="183" t="s">
        <v>388</v>
      </c>
      <c r="L112" s="41"/>
      <c r="M112" s="188" t="s">
        <v>19</v>
      </c>
      <c r="N112" s="189" t="s">
        <v>39</v>
      </c>
      <c r="O112" s="66"/>
      <c r="P112" s="190">
        <f t="shared" si="1"/>
        <v>0</v>
      </c>
      <c r="Q112" s="190">
        <v>0</v>
      </c>
      <c r="R112" s="190">
        <f t="shared" si="2"/>
        <v>0</v>
      </c>
      <c r="S112" s="190">
        <v>0</v>
      </c>
      <c r="T112" s="191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2" t="s">
        <v>389</v>
      </c>
      <c r="AT112" s="192" t="s">
        <v>207</v>
      </c>
      <c r="AU112" s="192" t="s">
        <v>75</v>
      </c>
      <c r="AY112" s="19" t="s">
        <v>204</v>
      </c>
      <c r="BE112" s="193">
        <f t="shared" si="4"/>
        <v>0</v>
      </c>
      <c r="BF112" s="193">
        <f t="shared" si="5"/>
        <v>0</v>
      </c>
      <c r="BG112" s="193">
        <f t="shared" si="6"/>
        <v>0</v>
      </c>
      <c r="BH112" s="193">
        <f t="shared" si="7"/>
        <v>0</v>
      </c>
      <c r="BI112" s="193">
        <f t="shared" si="8"/>
        <v>0</v>
      </c>
      <c r="BJ112" s="19" t="s">
        <v>75</v>
      </c>
      <c r="BK112" s="193">
        <f t="shared" si="9"/>
        <v>0</v>
      </c>
      <c r="BL112" s="19" t="s">
        <v>389</v>
      </c>
      <c r="BM112" s="192" t="s">
        <v>1414</v>
      </c>
    </row>
    <row r="113" spans="1:65" s="2" customFormat="1" ht="21.75" customHeight="1">
      <c r="A113" s="36"/>
      <c r="B113" s="37"/>
      <c r="C113" s="181" t="s">
        <v>837</v>
      </c>
      <c r="D113" s="181" t="s">
        <v>207</v>
      </c>
      <c r="E113" s="182" t="s">
        <v>509</v>
      </c>
      <c r="F113" s="183" t="s">
        <v>510</v>
      </c>
      <c r="G113" s="184" t="s">
        <v>502</v>
      </c>
      <c r="H113" s="185">
        <v>8</v>
      </c>
      <c r="I113" s="186"/>
      <c r="J113" s="187">
        <f t="shared" si="0"/>
        <v>0</v>
      </c>
      <c r="K113" s="183" t="s">
        <v>388</v>
      </c>
      <c r="L113" s="41"/>
      <c r="M113" s="188" t="s">
        <v>19</v>
      </c>
      <c r="N113" s="189" t="s">
        <v>39</v>
      </c>
      <c r="O113" s="66"/>
      <c r="P113" s="190">
        <f t="shared" si="1"/>
        <v>0</v>
      </c>
      <c r="Q113" s="190">
        <v>0</v>
      </c>
      <c r="R113" s="190">
        <f t="shared" si="2"/>
        <v>0</v>
      </c>
      <c r="S113" s="190">
        <v>0</v>
      </c>
      <c r="T113" s="191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2" t="s">
        <v>389</v>
      </c>
      <c r="AT113" s="192" t="s">
        <v>207</v>
      </c>
      <c r="AU113" s="192" t="s">
        <v>75</v>
      </c>
      <c r="AY113" s="19" t="s">
        <v>204</v>
      </c>
      <c r="BE113" s="193">
        <f t="shared" si="4"/>
        <v>0</v>
      </c>
      <c r="BF113" s="193">
        <f t="shared" si="5"/>
        <v>0</v>
      </c>
      <c r="BG113" s="193">
        <f t="shared" si="6"/>
        <v>0</v>
      </c>
      <c r="BH113" s="193">
        <f t="shared" si="7"/>
        <v>0</v>
      </c>
      <c r="BI113" s="193">
        <f t="shared" si="8"/>
        <v>0</v>
      </c>
      <c r="BJ113" s="19" t="s">
        <v>75</v>
      </c>
      <c r="BK113" s="193">
        <f t="shared" si="9"/>
        <v>0</v>
      </c>
      <c r="BL113" s="19" t="s">
        <v>389</v>
      </c>
      <c r="BM113" s="192" t="s">
        <v>1415</v>
      </c>
    </row>
    <row r="114" spans="1:65" s="2" customFormat="1" ht="24.2" customHeight="1">
      <c r="A114" s="36"/>
      <c r="B114" s="37"/>
      <c r="C114" s="181" t="s">
        <v>1039</v>
      </c>
      <c r="D114" s="181" t="s">
        <v>207</v>
      </c>
      <c r="E114" s="182" t="s">
        <v>513</v>
      </c>
      <c r="F114" s="183" t="s">
        <v>514</v>
      </c>
      <c r="G114" s="184" t="s">
        <v>502</v>
      </c>
      <c r="H114" s="185">
        <v>4</v>
      </c>
      <c r="I114" s="186"/>
      <c r="J114" s="187">
        <f t="shared" si="0"/>
        <v>0</v>
      </c>
      <c r="K114" s="183" t="s">
        <v>388</v>
      </c>
      <c r="L114" s="41"/>
      <c r="M114" s="188" t="s">
        <v>19</v>
      </c>
      <c r="N114" s="189" t="s">
        <v>39</v>
      </c>
      <c r="O114" s="66"/>
      <c r="P114" s="190">
        <f t="shared" si="1"/>
        <v>0</v>
      </c>
      <c r="Q114" s="190">
        <v>0</v>
      </c>
      <c r="R114" s="190">
        <f t="shared" si="2"/>
        <v>0</v>
      </c>
      <c r="S114" s="190">
        <v>0</v>
      </c>
      <c r="T114" s="191">
        <f t="shared" si="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2" t="s">
        <v>389</v>
      </c>
      <c r="AT114" s="192" t="s">
        <v>207</v>
      </c>
      <c r="AU114" s="192" t="s">
        <v>75</v>
      </c>
      <c r="AY114" s="19" t="s">
        <v>204</v>
      </c>
      <c r="BE114" s="193">
        <f t="shared" si="4"/>
        <v>0</v>
      </c>
      <c r="BF114" s="193">
        <f t="shared" si="5"/>
        <v>0</v>
      </c>
      <c r="BG114" s="193">
        <f t="shared" si="6"/>
        <v>0</v>
      </c>
      <c r="BH114" s="193">
        <f t="shared" si="7"/>
        <v>0</v>
      </c>
      <c r="BI114" s="193">
        <f t="shared" si="8"/>
        <v>0</v>
      </c>
      <c r="BJ114" s="19" t="s">
        <v>75</v>
      </c>
      <c r="BK114" s="193">
        <f t="shared" si="9"/>
        <v>0</v>
      </c>
      <c r="BL114" s="19" t="s">
        <v>389</v>
      </c>
      <c r="BM114" s="192" t="s">
        <v>1416</v>
      </c>
    </row>
    <row r="115" spans="1:65" s="2" customFormat="1" ht="24.2" customHeight="1">
      <c r="A115" s="36"/>
      <c r="B115" s="37"/>
      <c r="C115" s="181" t="s">
        <v>615</v>
      </c>
      <c r="D115" s="181" t="s">
        <v>207</v>
      </c>
      <c r="E115" s="182" t="s">
        <v>517</v>
      </c>
      <c r="F115" s="183" t="s">
        <v>518</v>
      </c>
      <c r="G115" s="184" t="s">
        <v>502</v>
      </c>
      <c r="H115" s="185">
        <v>4</v>
      </c>
      <c r="I115" s="186"/>
      <c r="J115" s="187">
        <f t="shared" si="0"/>
        <v>0</v>
      </c>
      <c r="K115" s="183" t="s">
        <v>388</v>
      </c>
      <c r="L115" s="41"/>
      <c r="M115" s="188" t="s">
        <v>19</v>
      </c>
      <c r="N115" s="189" t="s">
        <v>39</v>
      </c>
      <c r="O115" s="66"/>
      <c r="P115" s="190">
        <f t="shared" si="1"/>
        <v>0</v>
      </c>
      <c r="Q115" s="190">
        <v>0</v>
      </c>
      <c r="R115" s="190">
        <f t="shared" si="2"/>
        <v>0</v>
      </c>
      <c r="S115" s="190">
        <v>0</v>
      </c>
      <c r="T115" s="191">
        <f t="shared" si="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2" t="s">
        <v>389</v>
      </c>
      <c r="AT115" s="192" t="s">
        <v>207</v>
      </c>
      <c r="AU115" s="192" t="s">
        <v>75</v>
      </c>
      <c r="AY115" s="19" t="s">
        <v>204</v>
      </c>
      <c r="BE115" s="193">
        <f t="shared" si="4"/>
        <v>0</v>
      </c>
      <c r="BF115" s="193">
        <f t="shared" si="5"/>
        <v>0</v>
      </c>
      <c r="BG115" s="193">
        <f t="shared" si="6"/>
        <v>0</v>
      </c>
      <c r="BH115" s="193">
        <f t="shared" si="7"/>
        <v>0</v>
      </c>
      <c r="BI115" s="193">
        <f t="shared" si="8"/>
        <v>0</v>
      </c>
      <c r="BJ115" s="19" t="s">
        <v>75</v>
      </c>
      <c r="BK115" s="193">
        <f t="shared" si="9"/>
        <v>0</v>
      </c>
      <c r="BL115" s="19" t="s">
        <v>389</v>
      </c>
      <c r="BM115" s="192" t="s">
        <v>1417</v>
      </c>
    </row>
    <row r="116" spans="1:65" s="2" customFormat="1" ht="16.5" customHeight="1">
      <c r="A116" s="36"/>
      <c r="B116" s="37"/>
      <c r="C116" s="181" t="s">
        <v>466</v>
      </c>
      <c r="D116" s="181" t="s">
        <v>207</v>
      </c>
      <c r="E116" s="182" t="s">
        <v>524</v>
      </c>
      <c r="F116" s="183" t="s">
        <v>525</v>
      </c>
      <c r="G116" s="184" t="s">
        <v>286</v>
      </c>
      <c r="H116" s="185">
        <v>56</v>
      </c>
      <c r="I116" s="186"/>
      <c r="J116" s="187">
        <f t="shared" si="0"/>
        <v>0</v>
      </c>
      <c r="K116" s="183" t="s">
        <v>388</v>
      </c>
      <c r="L116" s="41"/>
      <c r="M116" s="188" t="s">
        <v>19</v>
      </c>
      <c r="N116" s="189" t="s">
        <v>39</v>
      </c>
      <c r="O116" s="66"/>
      <c r="P116" s="190">
        <f t="shared" si="1"/>
        <v>0</v>
      </c>
      <c r="Q116" s="190">
        <v>0</v>
      </c>
      <c r="R116" s="190">
        <f t="shared" si="2"/>
        <v>0</v>
      </c>
      <c r="S116" s="190">
        <v>0</v>
      </c>
      <c r="T116" s="191">
        <f t="shared" si="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389</v>
      </c>
      <c r="AT116" s="192" t="s">
        <v>207</v>
      </c>
      <c r="AU116" s="192" t="s">
        <v>75</v>
      </c>
      <c r="AY116" s="19" t="s">
        <v>204</v>
      </c>
      <c r="BE116" s="193">
        <f t="shared" si="4"/>
        <v>0</v>
      </c>
      <c r="BF116" s="193">
        <f t="shared" si="5"/>
        <v>0</v>
      </c>
      <c r="BG116" s="193">
        <f t="shared" si="6"/>
        <v>0</v>
      </c>
      <c r="BH116" s="193">
        <f t="shared" si="7"/>
        <v>0</v>
      </c>
      <c r="BI116" s="193">
        <f t="shared" si="8"/>
        <v>0</v>
      </c>
      <c r="BJ116" s="19" t="s">
        <v>75</v>
      </c>
      <c r="BK116" s="193">
        <f t="shared" si="9"/>
        <v>0</v>
      </c>
      <c r="BL116" s="19" t="s">
        <v>389</v>
      </c>
      <c r="BM116" s="192" t="s">
        <v>1418</v>
      </c>
    </row>
    <row r="117" spans="1:65" s="2" customFormat="1" ht="37.9" customHeight="1">
      <c r="A117" s="36"/>
      <c r="B117" s="37"/>
      <c r="C117" s="181" t="s">
        <v>473</v>
      </c>
      <c r="D117" s="181" t="s">
        <v>207</v>
      </c>
      <c r="E117" s="182" t="s">
        <v>527</v>
      </c>
      <c r="F117" s="183" t="s">
        <v>528</v>
      </c>
      <c r="G117" s="184" t="s">
        <v>251</v>
      </c>
      <c r="H117" s="185">
        <v>2</v>
      </c>
      <c r="I117" s="186"/>
      <c r="J117" s="187">
        <f t="shared" si="0"/>
        <v>0</v>
      </c>
      <c r="K117" s="183" t="s">
        <v>388</v>
      </c>
      <c r="L117" s="41"/>
      <c r="M117" s="188" t="s">
        <v>19</v>
      </c>
      <c r="N117" s="189" t="s">
        <v>39</v>
      </c>
      <c r="O117" s="66"/>
      <c r="P117" s="190">
        <f t="shared" si="1"/>
        <v>0</v>
      </c>
      <c r="Q117" s="190">
        <v>0</v>
      </c>
      <c r="R117" s="190">
        <f t="shared" si="2"/>
        <v>0</v>
      </c>
      <c r="S117" s="190">
        <v>0</v>
      </c>
      <c r="T117" s="191">
        <f t="shared" si="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2" t="s">
        <v>389</v>
      </c>
      <c r="AT117" s="192" t="s">
        <v>207</v>
      </c>
      <c r="AU117" s="192" t="s">
        <v>75</v>
      </c>
      <c r="AY117" s="19" t="s">
        <v>204</v>
      </c>
      <c r="BE117" s="193">
        <f t="shared" si="4"/>
        <v>0</v>
      </c>
      <c r="BF117" s="193">
        <f t="shared" si="5"/>
        <v>0</v>
      </c>
      <c r="BG117" s="193">
        <f t="shared" si="6"/>
        <v>0</v>
      </c>
      <c r="BH117" s="193">
        <f t="shared" si="7"/>
        <v>0</v>
      </c>
      <c r="BI117" s="193">
        <f t="shared" si="8"/>
        <v>0</v>
      </c>
      <c r="BJ117" s="19" t="s">
        <v>75</v>
      </c>
      <c r="BK117" s="193">
        <f t="shared" si="9"/>
        <v>0</v>
      </c>
      <c r="BL117" s="19" t="s">
        <v>389</v>
      </c>
      <c r="BM117" s="192" t="s">
        <v>1419</v>
      </c>
    </row>
    <row r="118" spans="1:65" s="2" customFormat="1" ht="24.2" customHeight="1">
      <c r="A118" s="36"/>
      <c r="B118" s="37"/>
      <c r="C118" s="222" t="s">
        <v>358</v>
      </c>
      <c r="D118" s="222" t="s">
        <v>243</v>
      </c>
      <c r="E118" s="223" t="s">
        <v>530</v>
      </c>
      <c r="F118" s="224" t="s">
        <v>531</v>
      </c>
      <c r="G118" s="225" t="s">
        <v>251</v>
      </c>
      <c r="H118" s="226">
        <v>2</v>
      </c>
      <c r="I118" s="227"/>
      <c r="J118" s="228">
        <f t="shared" si="0"/>
        <v>0</v>
      </c>
      <c r="K118" s="224" t="s">
        <v>388</v>
      </c>
      <c r="L118" s="229"/>
      <c r="M118" s="230" t="s">
        <v>19</v>
      </c>
      <c r="N118" s="231" t="s">
        <v>39</v>
      </c>
      <c r="O118" s="66"/>
      <c r="P118" s="190">
        <f t="shared" si="1"/>
        <v>0</v>
      </c>
      <c r="Q118" s="190">
        <v>0</v>
      </c>
      <c r="R118" s="190">
        <f t="shared" si="2"/>
        <v>0</v>
      </c>
      <c r="S118" s="190">
        <v>0</v>
      </c>
      <c r="T118" s="191">
        <f t="shared" si="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2" t="s">
        <v>389</v>
      </c>
      <c r="AT118" s="192" t="s">
        <v>243</v>
      </c>
      <c r="AU118" s="192" t="s">
        <v>75</v>
      </c>
      <c r="AY118" s="19" t="s">
        <v>204</v>
      </c>
      <c r="BE118" s="193">
        <f t="shared" si="4"/>
        <v>0</v>
      </c>
      <c r="BF118" s="193">
        <f t="shared" si="5"/>
        <v>0</v>
      </c>
      <c r="BG118" s="193">
        <f t="shared" si="6"/>
        <v>0</v>
      </c>
      <c r="BH118" s="193">
        <f t="shared" si="7"/>
        <v>0</v>
      </c>
      <c r="BI118" s="193">
        <f t="shared" si="8"/>
        <v>0</v>
      </c>
      <c r="BJ118" s="19" t="s">
        <v>75</v>
      </c>
      <c r="BK118" s="193">
        <f t="shared" si="9"/>
        <v>0</v>
      </c>
      <c r="BL118" s="19" t="s">
        <v>389</v>
      </c>
      <c r="BM118" s="192" t="s">
        <v>1420</v>
      </c>
    </row>
    <row r="119" spans="1:65" s="2" customFormat="1" ht="19.5">
      <c r="A119" s="36"/>
      <c r="B119" s="37"/>
      <c r="C119" s="38"/>
      <c r="D119" s="201" t="s">
        <v>311</v>
      </c>
      <c r="E119" s="38"/>
      <c r="F119" s="242" t="s">
        <v>716</v>
      </c>
      <c r="G119" s="38"/>
      <c r="H119" s="38"/>
      <c r="I119" s="196"/>
      <c r="J119" s="38"/>
      <c r="K119" s="38"/>
      <c r="L119" s="41"/>
      <c r="M119" s="197"/>
      <c r="N119" s="198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311</v>
      </c>
      <c r="AU119" s="19" t="s">
        <v>75</v>
      </c>
    </row>
    <row r="120" spans="1:65" s="2" customFormat="1" ht="16.5" customHeight="1">
      <c r="A120" s="36"/>
      <c r="B120" s="37"/>
      <c r="C120" s="181" t="s">
        <v>366</v>
      </c>
      <c r="D120" s="181" t="s">
        <v>207</v>
      </c>
      <c r="E120" s="182" t="s">
        <v>533</v>
      </c>
      <c r="F120" s="183" t="s">
        <v>534</v>
      </c>
      <c r="G120" s="184" t="s">
        <v>251</v>
      </c>
      <c r="H120" s="185">
        <v>2</v>
      </c>
      <c r="I120" s="186"/>
      <c r="J120" s="187">
        <f>ROUND(I120*H120,2)</f>
        <v>0</v>
      </c>
      <c r="K120" s="183" t="s">
        <v>388</v>
      </c>
      <c r="L120" s="41"/>
      <c r="M120" s="188" t="s">
        <v>19</v>
      </c>
      <c r="N120" s="189" t="s">
        <v>39</v>
      </c>
      <c r="O120" s="66"/>
      <c r="P120" s="190">
        <f>O120*H120</f>
        <v>0</v>
      </c>
      <c r="Q120" s="190">
        <v>0</v>
      </c>
      <c r="R120" s="190">
        <f>Q120*H120</f>
        <v>0</v>
      </c>
      <c r="S120" s="190">
        <v>0</v>
      </c>
      <c r="T120" s="191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2" t="s">
        <v>389</v>
      </c>
      <c r="AT120" s="192" t="s">
        <v>207</v>
      </c>
      <c r="AU120" s="192" t="s">
        <v>75</v>
      </c>
      <c r="AY120" s="19" t="s">
        <v>204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9" t="s">
        <v>75</v>
      </c>
      <c r="BK120" s="193">
        <f>ROUND(I120*H120,2)</f>
        <v>0</v>
      </c>
      <c r="BL120" s="19" t="s">
        <v>389</v>
      </c>
      <c r="BM120" s="192" t="s">
        <v>1421</v>
      </c>
    </row>
    <row r="121" spans="1:65" s="2" customFormat="1" ht="24.2" customHeight="1">
      <c r="A121" s="36"/>
      <c r="B121" s="37"/>
      <c r="C121" s="181" t="s">
        <v>376</v>
      </c>
      <c r="D121" s="181" t="s">
        <v>207</v>
      </c>
      <c r="E121" s="182" t="s">
        <v>536</v>
      </c>
      <c r="F121" s="183" t="s">
        <v>537</v>
      </c>
      <c r="G121" s="184" t="s">
        <v>251</v>
      </c>
      <c r="H121" s="185">
        <v>2</v>
      </c>
      <c r="I121" s="186"/>
      <c r="J121" s="187">
        <f>ROUND(I121*H121,2)</f>
        <v>0</v>
      </c>
      <c r="K121" s="183" t="s">
        <v>388</v>
      </c>
      <c r="L121" s="41"/>
      <c r="M121" s="188" t="s">
        <v>19</v>
      </c>
      <c r="N121" s="189" t="s">
        <v>39</v>
      </c>
      <c r="O121" s="66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389</v>
      </c>
      <c r="AT121" s="192" t="s">
        <v>207</v>
      </c>
      <c r="AU121" s="192" t="s">
        <v>75</v>
      </c>
      <c r="AY121" s="19" t="s">
        <v>204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" t="s">
        <v>75</v>
      </c>
      <c r="BK121" s="193">
        <f>ROUND(I121*H121,2)</f>
        <v>0</v>
      </c>
      <c r="BL121" s="19" t="s">
        <v>389</v>
      </c>
      <c r="BM121" s="192" t="s">
        <v>1422</v>
      </c>
    </row>
    <row r="122" spans="1:65" s="2" customFormat="1" ht="33" customHeight="1">
      <c r="A122" s="36"/>
      <c r="B122" s="37"/>
      <c r="C122" s="222" t="s">
        <v>262</v>
      </c>
      <c r="D122" s="222" t="s">
        <v>243</v>
      </c>
      <c r="E122" s="223" t="s">
        <v>539</v>
      </c>
      <c r="F122" s="224" t="s">
        <v>540</v>
      </c>
      <c r="G122" s="225" t="s">
        <v>251</v>
      </c>
      <c r="H122" s="226">
        <v>2</v>
      </c>
      <c r="I122" s="227"/>
      <c r="J122" s="228">
        <f>ROUND(I122*H122,2)</f>
        <v>0</v>
      </c>
      <c r="K122" s="224" t="s">
        <v>388</v>
      </c>
      <c r="L122" s="229"/>
      <c r="M122" s="230" t="s">
        <v>19</v>
      </c>
      <c r="N122" s="231" t="s">
        <v>39</v>
      </c>
      <c r="O122" s="66"/>
      <c r="P122" s="190">
        <f>O122*H122</f>
        <v>0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2" t="s">
        <v>420</v>
      </c>
      <c r="AT122" s="192" t="s">
        <v>243</v>
      </c>
      <c r="AU122" s="192" t="s">
        <v>75</v>
      </c>
      <c r="AY122" s="19" t="s">
        <v>204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9" t="s">
        <v>75</v>
      </c>
      <c r="BK122" s="193">
        <f>ROUND(I122*H122,2)</f>
        <v>0</v>
      </c>
      <c r="BL122" s="19" t="s">
        <v>420</v>
      </c>
      <c r="BM122" s="192" t="s">
        <v>1423</v>
      </c>
    </row>
    <row r="123" spans="1:65" s="2" customFormat="1" ht="29.25">
      <c r="A123" s="36"/>
      <c r="B123" s="37"/>
      <c r="C123" s="38"/>
      <c r="D123" s="201" t="s">
        <v>311</v>
      </c>
      <c r="E123" s="38"/>
      <c r="F123" s="242" t="s">
        <v>485</v>
      </c>
      <c r="G123" s="38"/>
      <c r="H123" s="38"/>
      <c r="I123" s="196"/>
      <c r="J123" s="38"/>
      <c r="K123" s="38"/>
      <c r="L123" s="41"/>
      <c r="M123" s="197"/>
      <c r="N123" s="198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311</v>
      </c>
      <c r="AU123" s="19" t="s">
        <v>75</v>
      </c>
    </row>
    <row r="124" spans="1:65" s="2" customFormat="1" ht="24.2" customHeight="1">
      <c r="A124" s="36"/>
      <c r="B124" s="37"/>
      <c r="C124" s="181" t="s">
        <v>255</v>
      </c>
      <c r="D124" s="181" t="s">
        <v>207</v>
      </c>
      <c r="E124" s="182" t="s">
        <v>478</v>
      </c>
      <c r="F124" s="183" t="s">
        <v>479</v>
      </c>
      <c r="G124" s="184" t="s">
        <v>251</v>
      </c>
      <c r="H124" s="185">
        <v>1</v>
      </c>
      <c r="I124" s="186"/>
      <c r="J124" s="187">
        <f>ROUND(I124*H124,2)</f>
        <v>0</v>
      </c>
      <c r="K124" s="183" t="s">
        <v>388</v>
      </c>
      <c r="L124" s="41"/>
      <c r="M124" s="188" t="s">
        <v>19</v>
      </c>
      <c r="N124" s="189" t="s">
        <v>39</v>
      </c>
      <c r="O124" s="66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2" t="s">
        <v>389</v>
      </c>
      <c r="AT124" s="192" t="s">
        <v>207</v>
      </c>
      <c r="AU124" s="192" t="s">
        <v>75</v>
      </c>
      <c r="AY124" s="19" t="s">
        <v>204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9" t="s">
        <v>75</v>
      </c>
      <c r="BK124" s="193">
        <f>ROUND(I124*H124,2)</f>
        <v>0</v>
      </c>
      <c r="BL124" s="19" t="s">
        <v>389</v>
      </c>
      <c r="BM124" s="192" t="s">
        <v>1424</v>
      </c>
    </row>
    <row r="125" spans="1:65" s="2" customFormat="1" ht="37.9" customHeight="1">
      <c r="A125" s="36"/>
      <c r="B125" s="37"/>
      <c r="C125" s="222" t="s">
        <v>345</v>
      </c>
      <c r="D125" s="222" t="s">
        <v>243</v>
      </c>
      <c r="E125" s="223" t="s">
        <v>482</v>
      </c>
      <c r="F125" s="224" t="s">
        <v>483</v>
      </c>
      <c r="G125" s="225" t="s">
        <v>251</v>
      </c>
      <c r="H125" s="226">
        <v>1</v>
      </c>
      <c r="I125" s="227"/>
      <c r="J125" s="228">
        <f>ROUND(I125*H125,2)</f>
        <v>0</v>
      </c>
      <c r="K125" s="224" t="s">
        <v>388</v>
      </c>
      <c r="L125" s="229"/>
      <c r="M125" s="230" t="s">
        <v>19</v>
      </c>
      <c r="N125" s="231" t="s">
        <v>39</v>
      </c>
      <c r="O125" s="66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2" t="s">
        <v>420</v>
      </c>
      <c r="AT125" s="192" t="s">
        <v>243</v>
      </c>
      <c r="AU125" s="192" t="s">
        <v>75</v>
      </c>
      <c r="AY125" s="19" t="s">
        <v>204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9" t="s">
        <v>75</v>
      </c>
      <c r="BK125" s="193">
        <f>ROUND(I125*H125,2)</f>
        <v>0</v>
      </c>
      <c r="BL125" s="19" t="s">
        <v>420</v>
      </c>
      <c r="BM125" s="192" t="s">
        <v>1425</v>
      </c>
    </row>
    <row r="126" spans="1:65" s="2" customFormat="1" ht="29.25">
      <c r="A126" s="36"/>
      <c r="B126" s="37"/>
      <c r="C126" s="38"/>
      <c r="D126" s="201" t="s">
        <v>311</v>
      </c>
      <c r="E126" s="38"/>
      <c r="F126" s="242" t="s">
        <v>485</v>
      </c>
      <c r="G126" s="38"/>
      <c r="H126" s="38"/>
      <c r="I126" s="196"/>
      <c r="J126" s="38"/>
      <c r="K126" s="38"/>
      <c r="L126" s="41"/>
      <c r="M126" s="197"/>
      <c r="N126" s="198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311</v>
      </c>
      <c r="AU126" s="19" t="s">
        <v>75</v>
      </c>
    </row>
    <row r="127" spans="1:65" s="15" customFormat="1" ht="11.25">
      <c r="B127" s="232"/>
      <c r="C127" s="233"/>
      <c r="D127" s="201" t="s">
        <v>215</v>
      </c>
      <c r="E127" s="234" t="s">
        <v>19</v>
      </c>
      <c r="F127" s="235" t="s">
        <v>486</v>
      </c>
      <c r="G127" s="233"/>
      <c r="H127" s="234" t="s">
        <v>19</v>
      </c>
      <c r="I127" s="236"/>
      <c r="J127" s="233"/>
      <c r="K127" s="233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215</v>
      </c>
      <c r="AU127" s="241" t="s">
        <v>75</v>
      </c>
      <c r="AV127" s="15" t="s">
        <v>75</v>
      </c>
      <c r="AW127" s="15" t="s">
        <v>30</v>
      </c>
      <c r="AX127" s="15" t="s">
        <v>68</v>
      </c>
      <c r="AY127" s="241" t="s">
        <v>204</v>
      </c>
    </row>
    <row r="128" spans="1:65" s="13" customFormat="1" ht="11.25">
      <c r="B128" s="199"/>
      <c r="C128" s="200"/>
      <c r="D128" s="201" t="s">
        <v>215</v>
      </c>
      <c r="E128" s="202" t="s">
        <v>19</v>
      </c>
      <c r="F128" s="203" t="s">
        <v>75</v>
      </c>
      <c r="G128" s="200"/>
      <c r="H128" s="204">
        <v>1</v>
      </c>
      <c r="I128" s="205"/>
      <c r="J128" s="200"/>
      <c r="K128" s="200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215</v>
      </c>
      <c r="AU128" s="210" t="s">
        <v>75</v>
      </c>
      <c r="AV128" s="13" t="s">
        <v>80</v>
      </c>
      <c r="AW128" s="13" t="s">
        <v>30</v>
      </c>
      <c r="AX128" s="13" t="s">
        <v>75</v>
      </c>
      <c r="AY128" s="210" t="s">
        <v>204</v>
      </c>
    </row>
    <row r="129" spans="1:65" s="2" customFormat="1" ht="16.5" customHeight="1">
      <c r="A129" s="36"/>
      <c r="B129" s="37"/>
      <c r="C129" s="181" t="s">
        <v>268</v>
      </c>
      <c r="D129" s="181" t="s">
        <v>207</v>
      </c>
      <c r="E129" s="182" t="s">
        <v>545</v>
      </c>
      <c r="F129" s="183" t="s">
        <v>546</v>
      </c>
      <c r="G129" s="184" t="s">
        <v>251</v>
      </c>
      <c r="H129" s="185">
        <v>10</v>
      </c>
      <c r="I129" s="186"/>
      <c r="J129" s="187">
        <f t="shared" ref="J129:J141" si="10">ROUND(I129*H129,2)</f>
        <v>0</v>
      </c>
      <c r="K129" s="183" t="s">
        <v>388</v>
      </c>
      <c r="L129" s="41"/>
      <c r="M129" s="188" t="s">
        <v>19</v>
      </c>
      <c r="N129" s="189" t="s">
        <v>39</v>
      </c>
      <c r="O129" s="66"/>
      <c r="P129" s="190">
        <f t="shared" ref="P129:P141" si="11">O129*H129</f>
        <v>0</v>
      </c>
      <c r="Q129" s="190">
        <v>0</v>
      </c>
      <c r="R129" s="190">
        <f t="shared" ref="R129:R141" si="12">Q129*H129</f>
        <v>0</v>
      </c>
      <c r="S129" s="190">
        <v>0</v>
      </c>
      <c r="T129" s="191">
        <f t="shared" ref="T129:T141" si="13"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389</v>
      </c>
      <c r="AT129" s="192" t="s">
        <v>207</v>
      </c>
      <c r="AU129" s="192" t="s">
        <v>75</v>
      </c>
      <c r="AY129" s="19" t="s">
        <v>204</v>
      </c>
      <c r="BE129" s="193">
        <f t="shared" ref="BE129:BE141" si="14">IF(N129="základní",J129,0)</f>
        <v>0</v>
      </c>
      <c r="BF129" s="193">
        <f t="shared" ref="BF129:BF141" si="15">IF(N129="snížená",J129,0)</f>
        <v>0</v>
      </c>
      <c r="BG129" s="193">
        <f t="shared" ref="BG129:BG141" si="16">IF(N129="zákl. přenesená",J129,0)</f>
        <v>0</v>
      </c>
      <c r="BH129" s="193">
        <f t="shared" ref="BH129:BH141" si="17">IF(N129="sníž. přenesená",J129,0)</f>
        <v>0</v>
      </c>
      <c r="BI129" s="193">
        <f t="shared" ref="BI129:BI141" si="18">IF(N129="nulová",J129,0)</f>
        <v>0</v>
      </c>
      <c r="BJ129" s="19" t="s">
        <v>75</v>
      </c>
      <c r="BK129" s="193">
        <f t="shared" ref="BK129:BK141" si="19">ROUND(I129*H129,2)</f>
        <v>0</v>
      </c>
      <c r="BL129" s="19" t="s">
        <v>389</v>
      </c>
      <c r="BM129" s="192" t="s">
        <v>1426</v>
      </c>
    </row>
    <row r="130" spans="1:65" s="2" customFormat="1" ht="33" customHeight="1">
      <c r="A130" s="36"/>
      <c r="B130" s="37"/>
      <c r="C130" s="181" t="s">
        <v>542</v>
      </c>
      <c r="D130" s="181" t="s">
        <v>207</v>
      </c>
      <c r="E130" s="182" t="s">
        <v>548</v>
      </c>
      <c r="F130" s="183" t="s">
        <v>549</v>
      </c>
      <c r="G130" s="184" t="s">
        <v>251</v>
      </c>
      <c r="H130" s="185">
        <v>1</v>
      </c>
      <c r="I130" s="186"/>
      <c r="J130" s="187">
        <f t="shared" si="10"/>
        <v>0</v>
      </c>
      <c r="K130" s="183" t="s">
        <v>388</v>
      </c>
      <c r="L130" s="41"/>
      <c r="M130" s="188" t="s">
        <v>19</v>
      </c>
      <c r="N130" s="189" t="s">
        <v>39</v>
      </c>
      <c r="O130" s="66"/>
      <c r="P130" s="190">
        <f t="shared" si="11"/>
        <v>0</v>
      </c>
      <c r="Q130" s="190">
        <v>0</v>
      </c>
      <c r="R130" s="190">
        <f t="shared" si="12"/>
        <v>0</v>
      </c>
      <c r="S130" s="190">
        <v>0</v>
      </c>
      <c r="T130" s="191">
        <f t="shared" si="1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2" t="s">
        <v>389</v>
      </c>
      <c r="AT130" s="192" t="s">
        <v>207</v>
      </c>
      <c r="AU130" s="192" t="s">
        <v>75</v>
      </c>
      <c r="AY130" s="19" t="s">
        <v>204</v>
      </c>
      <c r="BE130" s="193">
        <f t="shared" si="14"/>
        <v>0</v>
      </c>
      <c r="BF130" s="193">
        <f t="shared" si="15"/>
        <v>0</v>
      </c>
      <c r="BG130" s="193">
        <f t="shared" si="16"/>
        <v>0</v>
      </c>
      <c r="BH130" s="193">
        <f t="shared" si="17"/>
        <v>0</v>
      </c>
      <c r="BI130" s="193">
        <f t="shared" si="18"/>
        <v>0</v>
      </c>
      <c r="BJ130" s="19" t="s">
        <v>75</v>
      </c>
      <c r="BK130" s="193">
        <f t="shared" si="19"/>
        <v>0</v>
      </c>
      <c r="BL130" s="19" t="s">
        <v>389</v>
      </c>
      <c r="BM130" s="192" t="s">
        <v>1427</v>
      </c>
    </row>
    <row r="131" spans="1:65" s="2" customFormat="1" ht="33" customHeight="1">
      <c r="A131" s="36"/>
      <c r="B131" s="37"/>
      <c r="C131" s="222" t="s">
        <v>296</v>
      </c>
      <c r="D131" s="222" t="s">
        <v>243</v>
      </c>
      <c r="E131" s="223" t="s">
        <v>552</v>
      </c>
      <c r="F131" s="224" t="s">
        <v>553</v>
      </c>
      <c r="G131" s="225" t="s">
        <v>251</v>
      </c>
      <c r="H131" s="226">
        <v>1</v>
      </c>
      <c r="I131" s="227"/>
      <c r="J131" s="228">
        <f t="shared" si="10"/>
        <v>0</v>
      </c>
      <c r="K131" s="224" t="s">
        <v>388</v>
      </c>
      <c r="L131" s="229"/>
      <c r="M131" s="230" t="s">
        <v>19</v>
      </c>
      <c r="N131" s="231" t="s">
        <v>39</v>
      </c>
      <c r="O131" s="66"/>
      <c r="P131" s="190">
        <f t="shared" si="11"/>
        <v>0</v>
      </c>
      <c r="Q131" s="190">
        <v>0</v>
      </c>
      <c r="R131" s="190">
        <f t="shared" si="12"/>
        <v>0</v>
      </c>
      <c r="S131" s="190">
        <v>0</v>
      </c>
      <c r="T131" s="191">
        <f t="shared" si="1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420</v>
      </c>
      <c r="AT131" s="192" t="s">
        <v>243</v>
      </c>
      <c r="AU131" s="192" t="s">
        <v>75</v>
      </c>
      <c r="AY131" s="19" t="s">
        <v>204</v>
      </c>
      <c r="BE131" s="193">
        <f t="shared" si="14"/>
        <v>0</v>
      </c>
      <c r="BF131" s="193">
        <f t="shared" si="15"/>
        <v>0</v>
      </c>
      <c r="BG131" s="193">
        <f t="shared" si="16"/>
        <v>0</v>
      </c>
      <c r="BH131" s="193">
        <f t="shared" si="17"/>
        <v>0</v>
      </c>
      <c r="BI131" s="193">
        <f t="shared" si="18"/>
        <v>0</v>
      </c>
      <c r="BJ131" s="19" t="s">
        <v>75</v>
      </c>
      <c r="BK131" s="193">
        <f t="shared" si="19"/>
        <v>0</v>
      </c>
      <c r="BL131" s="19" t="s">
        <v>420</v>
      </c>
      <c r="BM131" s="192" t="s">
        <v>1428</v>
      </c>
    </row>
    <row r="132" spans="1:65" s="2" customFormat="1" ht="16.5" customHeight="1">
      <c r="A132" s="36"/>
      <c r="B132" s="37"/>
      <c r="C132" s="181" t="s">
        <v>301</v>
      </c>
      <c r="D132" s="181" t="s">
        <v>207</v>
      </c>
      <c r="E132" s="182" t="s">
        <v>555</v>
      </c>
      <c r="F132" s="183" t="s">
        <v>556</v>
      </c>
      <c r="G132" s="184" t="s">
        <v>251</v>
      </c>
      <c r="H132" s="185">
        <v>1</v>
      </c>
      <c r="I132" s="186"/>
      <c r="J132" s="187">
        <f t="shared" si="10"/>
        <v>0</v>
      </c>
      <c r="K132" s="183" t="s">
        <v>388</v>
      </c>
      <c r="L132" s="41"/>
      <c r="M132" s="188" t="s">
        <v>19</v>
      </c>
      <c r="N132" s="189" t="s">
        <v>39</v>
      </c>
      <c r="O132" s="66"/>
      <c r="P132" s="190">
        <f t="shared" si="11"/>
        <v>0</v>
      </c>
      <c r="Q132" s="190">
        <v>0</v>
      </c>
      <c r="R132" s="190">
        <f t="shared" si="12"/>
        <v>0</v>
      </c>
      <c r="S132" s="190">
        <v>0</v>
      </c>
      <c r="T132" s="191">
        <f t="shared" si="1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2" t="s">
        <v>252</v>
      </c>
      <c r="AT132" s="192" t="s">
        <v>207</v>
      </c>
      <c r="AU132" s="192" t="s">
        <v>75</v>
      </c>
      <c r="AY132" s="19" t="s">
        <v>204</v>
      </c>
      <c r="BE132" s="193">
        <f t="shared" si="14"/>
        <v>0</v>
      </c>
      <c r="BF132" s="193">
        <f t="shared" si="15"/>
        <v>0</v>
      </c>
      <c r="BG132" s="193">
        <f t="shared" si="16"/>
        <v>0</v>
      </c>
      <c r="BH132" s="193">
        <f t="shared" si="17"/>
        <v>0</v>
      </c>
      <c r="BI132" s="193">
        <f t="shared" si="18"/>
        <v>0</v>
      </c>
      <c r="BJ132" s="19" t="s">
        <v>75</v>
      </c>
      <c r="BK132" s="193">
        <f t="shared" si="19"/>
        <v>0</v>
      </c>
      <c r="BL132" s="19" t="s">
        <v>252</v>
      </c>
      <c r="BM132" s="192" t="s">
        <v>1429</v>
      </c>
    </row>
    <row r="133" spans="1:65" s="2" customFormat="1" ht="24.2" customHeight="1">
      <c r="A133" s="36"/>
      <c r="B133" s="37"/>
      <c r="C133" s="222" t="s">
        <v>306</v>
      </c>
      <c r="D133" s="222" t="s">
        <v>243</v>
      </c>
      <c r="E133" s="223" t="s">
        <v>1430</v>
      </c>
      <c r="F133" s="224" t="s">
        <v>1431</v>
      </c>
      <c r="G133" s="225" t="s">
        <v>251</v>
      </c>
      <c r="H133" s="226">
        <v>1</v>
      </c>
      <c r="I133" s="227"/>
      <c r="J133" s="228">
        <f t="shared" si="10"/>
        <v>0</v>
      </c>
      <c r="K133" s="224" t="s">
        <v>388</v>
      </c>
      <c r="L133" s="229"/>
      <c r="M133" s="230" t="s">
        <v>19</v>
      </c>
      <c r="N133" s="231" t="s">
        <v>39</v>
      </c>
      <c r="O133" s="66"/>
      <c r="P133" s="190">
        <f t="shared" si="11"/>
        <v>0</v>
      </c>
      <c r="Q133" s="190">
        <v>0</v>
      </c>
      <c r="R133" s="190">
        <f t="shared" si="12"/>
        <v>0</v>
      </c>
      <c r="S133" s="190">
        <v>0</v>
      </c>
      <c r="T133" s="191">
        <f t="shared" si="1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420</v>
      </c>
      <c r="AT133" s="192" t="s">
        <v>243</v>
      </c>
      <c r="AU133" s="192" t="s">
        <v>75</v>
      </c>
      <c r="AY133" s="19" t="s">
        <v>204</v>
      </c>
      <c r="BE133" s="193">
        <f t="shared" si="14"/>
        <v>0</v>
      </c>
      <c r="BF133" s="193">
        <f t="shared" si="15"/>
        <v>0</v>
      </c>
      <c r="BG133" s="193">
        <f t="shared" si="16"/>
        <v>0</v>
      </c>
      <c r="BH133" s="193">
        <f t="shared" si="17"/>
        <v>0</v>
      </c>
      <c r="BI133" s="193">
        <f t="shared" si="18"/>
        <v>0</v>
      </c>
      <c r="BJ133" s="19" t="s">
        <v>75</v>
      </c>
      <c r="BK133" s="193">
        <f t="shared" si="19"/>
        <v>0</v>
      </c>
      <c r="BL133" s="19" t="s">
        <v>420</v>
      </c>
      <c r="BM133" s="192" t="s">
        <v>1432</v>
      </c>
    </row>
    <row r="134" spans="1:65" s="2" customFormat="1" ht="24.2" customHeight="1">
      <c r="A134" s="36"/>
      <c r="B134" s="37"/>
      <c r="C134" s="181" t="s">
        <v>551</v>
      </c>
      <c r="D134" s="181" t="s">
        <v>207</v>
      </c>
      <c r="E134" s="182" t="s">
        <v>561</v>
      </c>
      <c r="F134" s="183" t="s">
        <v>562</v>
      </c>
      <c r="G134" s="184" t="s">
        <v>251</v>
      </c>
      <c r="H134" s="185">
        <v>1</v>
      </c>
      <c r="I134" s="186"/>
      <c r="J134" s="187">
        <f t="shared" si="10"/>
        <v>0</v>
      </c>
      <c r="K134" s="183" t="s">
        <v>388</v>
      </c>
      <c r="L134" s="41"/>
      <c r="M134" s="188" t="s">
        <v>19</v>
      </c>
      <c r="N134" s="189" t="s">
        <v>39</v>
      </c>
      <c r="O134" s="66"/>
      <c r="P134" s="190">
        <f t="shared" si="11"/>
        <v>0</v>
      </c>
      <c r="Q134" s="190">
        <v>0</v>
      </c>
      <c r="R134" s="190">
        <f t="shared" si="12"/>
        <v>0</v>
      </c>
      <c r="S134" s="190">
        <v>0</v>
      </c>
      <c r="T134" s="191">
        <f t="shared" si="1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2" t="s">
        <v>389</v>
      </c>
      <c r="AT134" s="192" t="s">
        <v>207</v>
      </c>
      <c r="AU134" s="192" t="s">
        <v>75</v>
      </c>
      <c r="AY134" s="19" t="s">
        <v>204</v>
      </c>
      <c r="BE134" s="193">
        <f t="shared" si="14"/>
        <v>0</v>
      </c>
      <c r="BF134" s="193">
        <f t="shared" si="15"/>
        <v>0</v>
      </c>
      <c r="BG134" s="193">
        <f t="shared" si="16"/>
        <v>0</v>
      </c>
      <c r="BH134" s="193">
        <f t="shared" si="17"/>
        <v>0</v>
      </c>
      <c r="BI134" s="193">
        <f t="shared" si="18"/>
        <v>0</v>
      </c>
      <c r="BJ134" s="19" t="s">
        <v>75</v>
      </c>
      <c r="BK134" s="193">
        <f t="shared" si="19"/>
        <v>0</v>
      </c>
      <c r="BL134" s="19" t="s">
        <v>389</v>
      </c>
      <c r="BM134" s="192" t="s">
        <v>1433</v>
      </c>
    </row>
    <row r="135" spans="1:65" s="2" customFormat="1" ht="16.5" customHeight="1">
      <c r="A135" s="36"/>
      <c r="B135" s="37"/>
      <c r="C135" s="222" t="s">
        <v>330</v>
      </c>
      <c r="D135" s="222" t="s">
        <v>243</v>
      </c>
      <c r="E135" s="223" t="s">
        <v>564</v>
      </c>
      <c r="F135" s="224" t="s">
        <v>565</v>
      </c>
      <c r="G135" s="225" t="s">
        <v>251</v>
      </c>
      <c r="H135" s="226">
        <v>1</v>
      </c>
      <c r="I135" s="227"/>
      <c r="J135" s="228">
        <f t="shared" si="10"/>
        <v>0</v>
      </c>
      <c r="K135" s="224" t="s">
        <v>388</v>
      </c>
      <c r="L135" s="229"/>
      <c r="M135" s="230" t="s">
        <v>19</v>
      </c>
      <c r="N135" s="231" t="s">
        <v>39</v>
      </c>
      <c r="O135" s="66"/>
      <c r="P135" s="190">
        <f t="shared" si="11"/>
        <v>0</v>
      </c>
      <c r="Q135" s="190">
        <v>0</v>
      </c>
      <c r="R135" s="190">
        <f t="shared" si="12"/>
        <v>0</v>
      </c>
      <c r="S135" s="190">
        <v>0</v>
      </c>
      <c r="T135" s="191">
        <f t="shared" si="1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420</v>
      </c>
      <c r="AT135" s="192" t="s">
        <v>243</v>
      </c>
      <c r="AU135" s="192" t="s">
        <v>75</v>
      </c>
      <c r="AY135" s="19" t="s">
        <v>204</v>
      </c>
      <c r="BE135" s="193">
        <f t="shared" si="14"/>
        <v>0</v>
      </c>
      <c r="BF135" s="193">
        <f t="shared" si="15"/>
        <v>0</v>
      </c>
      <c r="BG135" s="193">
        <f t="shared" si="16"/>
        <v>0</v>
      </c>
      <c r="BH135" s="193">
        <f t="shared" si="17"/>
        <v>0</v>
      </c>
      <c r="BI135" s="193">
        <f t="shared" si="18"/>
        <v>0</v>
      </c>
      <c r="BJ135" s="19" t="s">
        <v>75</v>
      </c>
      <c r="BK135" s="193">
        <f t="shared" si="19"/>
        <v>0</v>
      </c>
      <c r="BL135" s="19" t="s">
        <v>420</v>
      </c>
      <c r="BM135" s="192" t="s">
        <v>1434</v>
      </c>
    </row>
    <row r="136" spans="1:65" s="2" customFormat="1" ht="24.2" customHeight="1">
      <c r="A136" s="36"/>
      <c r="B136" s="37"/>
      <c r="C136" s="181" t="s">
        <v>350</v>
      </c>
      <c r="D136" s="181" t="s">
        <v>207</v>
      </c>
      <c r="E136" s="182" t="s">
        <v>1338</v>
      </c>
      <c r="F136" s="183" t="s">
        <v>1339</v>
      </c>
      <c r="G136" s="184" t="s">
        <v>251</v>
      </c>
      <c r="H136" s="185">
        <v>2</v>
      </c>
      <c r="I136" s="186"/>
      <c r="J136" s="187">
        <f t="shared" si="10"/>
        <v>0</v>
      </c>
      <c r="K136" s="183" t="s">
        <v>388</v>
      </c>
      <c r="L136" s="41"/>
      <c r="M136" s="188" t="s">
        <v>19</v>
      </c>
      <c r="N136" s="189" t="s">
        <v>39</v>
      </c>
      <c r="O136" s="66"/>
      <c r="P136" s="190">
        <f t="shared" si="11"/>
        <v>0</v>
      </c>
      <c r="Q136" s="190">
        <v>0</v>
      </c>
      <c r="R136" s="190">
        <f t="shared" si="12"/>
        <v>0</v>
      </c>
      <c r="S136" s="190">
        <v>0</v>
      </c>
      <c r="T136" s="191">
        <f t="shared" si="1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2" t="s">
        <v>389</v>
      </c>
      <c r="AT136" s="192" t="s">
        <v>207</v>
      </c>
      <c r="AU136" s="192" t="s">
        <v>75</v>
      </c>
      <c r="AY136" s="19" t="s">
        <v>204</v>
      </c>
      <c r="BE136" s="193">
        <f t="shared" si="14"/>
        <v>0</v>
      </c>
      <c r="BF136" s="193">
        <f t="shared" si="15"/>
        <v>0</v>
      </c>
      <c r="BG136" s="193">
        <f t="shared" si="16"/>
        <v>0</v>
      </c>
      <c r="BH136" s="193">
        <f t="shared" si="17"/>
        <v>0</v>
      </c>
      <c r="BI136" s="193">
        <f t="shared" si="18"/>
        <v>0</v>
      </c>
      <c r="BJ136" s="19" t="s">
        <v>75</v>
      </c>
      <c r="BK136" s="193">
        <f t="shared" si="19"/>
        <v>0</v>
      </c>
      <c r="BL136" s="19" t="s">
        <v>389</v>
      </c>
      <c r="BM136" s="192" t="s">
        <v>1435</v>
      </c>
    </row>
    <row r="137" spans="1:65" s="2" customFormat="1" ht="16.5" customHeight="1">
      <c r="A137" s="36"/>
      <c r="B137" s="37"/>
      <c r="C137" s="181" t="s">
        <v>290</v>
      </c>
      <c r="D137" s="181" t="s">
        <v>207</v>
      </c>
      <c r="E137" s="182" t="s">
        <v>586</v>
      </c>
      <c r="F137" s="183" t="s">
        <v>587</v>
      </c>
      <c r="G137" s="184" t="s">
        <v>251</v>
      </c>
      <c r="H137" s="185">
        <v>2</v>
      </c>
      <c r="I137" s="186"/>
      <c r="J137" s="187">
        <f t="shared" si="10"/>
        <v>0</v>
      </c>
      <c r="K137" s="183" t="s">
        <v>388</v>
      </c>
      <c r="L137" s="41"/>
      <c r="M137" s="188" t="s">
        <v>19</v>
      </c>
      <c r="N137" s="189" t="s">
        <v>39</v>
      </c>
      <c r="O137" s="66"/>
      <c r="P137" s="190">
        <f t="shared" si="11"/>
        <v>0</v>
      </c>
      <c r="Q137" s="190">
        <v>0</v>
      </c>
      <c r="R137" s="190">
        <f t="shared" si="12"/>
        <v>0</v>
      </c>
      <c r="S137" s="190">
        <v>0</v>
      </c>
      <c r="T137" s="191">
        <f t="shared" si="1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2" t="s">
        <v>389</v>
      </c>
      <c r="AT137" s="192" t="s">
        <v>207</v>
      </c>
      <c r="AU137" s="192" t="s">
        <v>75</v>
      </c>
      <c r="AY137" s="19" t="s">
        <v>204</v>
      </c>
      <c r="BE137" s="193">
        <f t="shared" si="14"/>
        <v>0</v>
      </c>
      <c r="BF137" s="193">
        <f t="shared" si="15"/>
        <v>0</v>
      </c>
      <c r="BG137" s="193">
        <f t="shared" si="16"/>
        <v>0</v>
      </c>
      <c r="BH137" s="193">
        <f t="shared" si="17"/>
        <v>0</v>
      </c>
      <c r="BI137" s="193">
        <f t="shared" si="18"/>
        <v>0</v>
      </c>
      <c r="BJ137" s="19" t="s">
        <v>75</v>
      </c>
      <c r="BK137" s="193">
        <f t="shared" si="19"/>
        <v>0</v>
      </c>
      <c r="BL137" s="19" t="s">
        <v>389</v>
      </c>
      <c r="BM137" s="192" t="s">
        <v>1436</v>
      </c>
    </row>
    <row r="138" spans="1:65" s="2" customFormat="1" ht="16.5" customHeight="1">
      <c r="A138" s="36"/>
      <c r="B138" s="37"/>
      <c r="C138" s="181" t="s">
        <v>325</v>
      </c>
      <c r="D138" s="181" t="s">
        <v>207</v>
      </c>
      <c r="E138" s="182" t="s">
        <v>590</v>
      </c>
      <c r="F138" s="183" t="s">
        <v>591</v>
      </c>
      <c r="G138" s="184" t="s">
        <v>251</v>
      </c>
      <c r="H138" s="185">
        <v>2</v>
      </c>
      <c r="I138" s="186"/>
      <c r="J138" s="187">
        <f t="shared" si="10"/>
        <v>0</v>
      </c>
      <c r="K138" s="183" t="s">
        <v>388</v>
      </c>
      <c r="L138" s="41"/>
      <c r="M138" s="188" t="s">
        <v>19</v>
      </c>
      <c r="N138" s="189" t="s">
        <v>39</v>
      </c>
      <c r="O138" s="66"/>
      <c r="P138" s="190">
        <f t="shared" si="11"/>
        <v>0</v>
      </c>
      <c r="Q138" s="190">
        <v>0</v>
      </c>
      <c r="R138" s="190">
        <f t="shared" si="12"/>
        <v>0</v>
      </c>
      <c r="S138" s="190">
        <v>0</v>
      </c>
      <c r="T138" s="191">
        <f t="shared" si="1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2" t="s">
        <v>389</v>
      </c>
      <c r="AT138" s="192" t="s">
        <v>207</v>
      </c>
      <c r="AU138" s="192" t="s">
        <v>75</v>
      </c>
      <c r="AY138" s="19" t="s">
        <v>204</v>
      </c>
      <c r="BE138" s="193">
        <f t="shared" si="14"/>
        <v>0</v>
      </c>
      <c r="BF138" s="193">
        <f t="shared" si="15"/>
        <v>0</v>
      </c>
      <c r="BG138" s="193">
        <f t="shared" si="16"/>
        <v>0</v>
      </c>
      <c r="BH138" s="193">
        <f t="shared" si="17"/>
        <v>0</v>
      </c>
      <c r="BI138" s="193">
        <f t="shared" si="18"/>
        <v>0</v>
      </c>
      <c r="BJ138" s="19" t="s">
        <v>75</v>
      </c>
      <c r="BK138" s="193">
        <f t="shared" si="19"/>
        <v>0</v>
      </c>
      <c r="BL138" s="19" t="s">
        <v>389</v>
      </c>
      <c r="BM138" s="192" t="s">
        <v>1437</v>
      </c>
    </row>
    <row r="139" spans="1:65" s="2" customFormat="1" ht="24.2" customHeight="1">
      <c r="A139" s="36"/>
      <c r="B139" s="37"/>
      <c r="C139" s="181" t="s">
        <v>283</v>
      </c>
      <c r="D139" s="181" t="s">
        <v>207</v>
      </c>
      <c r="E139" s="182" t="s">
        <v>594</v>
      </c>
      <c r="F139" s="183" t="s">
        <v>595</v>
      </c>
      <c r="G139" s="184" t="s">
        <v>251</v>
      </c>
      <c r="H139" s="185">
        <v>1</v>
      </c>
      <c r="I139" s="186"/>
      <c r="J139" s="187">
        <f t="shared" si="10"/>
        <v>0</v>
      </c>
      <c r="K139" s="183" t="s">
        <v>388</v>
      </c>
      <c r="L139" s="41"/>
      <c r="M139" s="188" t="s">
        <v>19</v>
      </c>
      <c r="N139" s="189" t="s">
        <v>39</v>
      </c>
      <c r="O139" s="66"/>
      <c r="P139" s="190">
        <f t="shared" si="11"/>
        <v>0</v>
      </c>
      <c r="Q139" s="190">
        <v>0</v>
      </c>
      <c r="R139" s="190">
        <f t="shared" si="12"/>
        <v>0</v>
      </c>
      <c r="S139" s="190">
        <v>0</v>
      </c>
      <c r="T139" s="191">
        <f t="shared" si="1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2" t="s">
        <v>389</v>
      </c>
      <c r="AT139" s="192" t="s">
        <v>207</v>
      </c>
      <c r="AU139" s="192" t="s">
        <v>75</v>
      </c>
      <c r="AY139" s="19" t="s">
        <v>204</v>
      </c>
      <c r="BE139" s="193">
        <f t="shared" si="14"/>
        <v>0</v>
      </c>
      <c r="BF139" s="193">
        <f t="shared" si="15"/>
        <v>0</v>
      </c>
      <c r="BG139" s="193">
        <f t="shared" si="16"/>
        <v>0</v>
      </c>
      <c r="BH139" s="193">
        <f t="shared" si="17"/>
        <v>0</v>
      </c>
      <c r="BI139" s="193">
        <f t="shared" si="18"/>
        <v>0</v>
      </c>
      <c r="BJ139" s="19" t="s">
        <v>75</v>
      </c>
      <c r="BK139" s="193">
        <f t="shared" si="19"/>
        <v>0</v>
      </c>
      <c r="BL139" s="19" t="s">
        <v>389</v>
      </c>
      <c r="BM139" s="192" t="s">
        <v>1438</v>
      </c>
    </row>
    <row r="140" spans="1:65" s="2" customFormat="1" ht="21.75" customHeight="1">
      <c r="A140" s="36"/>
      <c r="B140" s="37"/>
      <c r="C140" s="222" t="s">
        <v>995</v>
      </c>
      <c r="D140" s="222" t="s">
        <v>243</v>
      </c>
      <c r="E140" s="223" t="s">
        <v>616</v>
      </c>
      <c r="F140" s="224" t="s">
        <v>617</v>
      </c>
      <c r="G140" s="225" t="s">
        <v>251</v>
      </c>
      <c r="H140" s="226">
        <v>6</v>
      </c>
      <c r="I140" s="227"/>
      <c r="J140" s="228">
        <f t="shared" si="10"/>
        <v>0</v>
      </c>
      <c r="K140" s="224" t="s">
        <v>388</v>
      </c>
      <c r="L140" s="229"/>
      <c r="M140" s="230" t="s">
        <v>19</v>
      </c>
      <c r="N140" s="231" t="s">
        <v>39</v>
      </c>
      <c r="O140" s="66"/>
      <c r="P140" s="190">
        <f t="shared" si="11"/>
        <v>0</v>
      </c>
      <c r="Q140" s="190">
        <v>0</v>
      </c>
      <c r="R140" s="190">
        <f t="shared" si="12"/>
        <v>0</v>
      </c>
      <c r="S140" s="190">
        <v>0</v>
      </c>
      <c r="T140" s="191">
        <f t="shared" si="1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2" t="s">
        <v>258</v>
      </c>
      <c r="AT140" s="192" t="s">
        <v>243</v>
      </c>
      <c r="AU140" s="192" t="s">
        <v>75</v>
      </c>
      <c r="AY140" s="19" t="s">
        <v>204</v>
      </c>
      <c r="BE140" s="193">
        <f t="shared" si="14"/>
        <v>0</v>
      </c>
      <c r="BF140" s="193">
        <f t="shared" si="15"/>
        <v>0</v>
      </c>
      <c r="BG140" s="193">
        <f t="shared" si="16"/>
        <v>0</v>
      </c>
      <c r="BH140" s="193">
        <f t="shared" si="17"/>
        <v>0</v>
      </c>
      <c r="BI140" s="193">
        <f t="shared" si="18"/>
        <v>0</v>
      </c>
      <c r="BJ140" s="19" t="s">
        <v>75</v>
      </c>
      <c r="BK140" s="193">
        <f t="shared" si="19"/>
        <v>0</v>
      </c>
      <c r="BL140" s="19" t="s">
        <v>252</v>
      </c>
      <c r="BM140" s="192" t="s">
        <v>1439</v>
      </c>
    </row>
    <row r="141" spans="1:65" s="2" customFormat="1" ht="44.25" customHeight="1">
      <c r="A141" s="36"/>
      <c r="B141" s="37"/>
      <c r="C141" s="181" t="s">
        <v>1178</v>
      </c>
      <c r="D141" s="181" t="s">
        <v>207</v>
      </c>
      <c r="E141" s="182" t="s">
        <v>620</v>
      </c>
      <c r="F141" s="183" t="s">
        <v>621</v>
      </c>
      <c r="G141" s="184" t="s">
        <v>361</v>
      </c>
      <c r="H141" s="185">
        <v>0.84199999999999997</v>
      </c>
      <c r="I141" s="186"/>
      <c r="J141" s="187">
        <f t="shared" si="10"/>
        <v>0</v>
      </c>
      <c r="K141" s="183" t="s">
        <v>388</v>
      </c>
      <c r="L141" s="41"/>
      <c r="M141" s="188" t="s">
        <v>19</v>
      </c>
      <c r="N141" s="189" t="s">
        <v>39</v>
      </c>
      <c r="O141" s="66"/>
      <c r="P141" s="190">
        <f t="shared" si="11"/>
        <v>0</v>
      </c>
      <c r="Q141" s="190">
        <v>0</v>
      </c>
      <c r="R141" s="190">
        <f t="shared" si="12"/>
        <v>0</v>
      </c>
      <c r="S141" s="190">
        <v>0</v>
      </c>
      <c r="T141" s="191">
        <f t="shared" si="1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2" t="s">
        <v>389</v>
      </c>
      <c r="AT141" s="192" t="s">
        <v>207</v>
      </c>
      <c r="AU141" s="192" t="s">
        <v>75</v>
      </c>
      <c r="AY141" s="19" t="s">
        <v>204</v>
      </c>
      <c r="BE141" s="193">
        <f t="shared" si="14"/>
        <v>0</v>
      </c>
      <c r="BF141" s="193">
        <f t="shared" si="15"/>
        <v>0</v>
      </c>
      <c r="BG141" s="193">
        <f t="shared" si="16"/>
        <v>0</v>
      </c>
      <c r="BH141" s="193">
        <f t="shared" si="17"/>
        <v>0</v>
      </c>
      <c r="BI141" s="193">
        <f t="shared" si="18"/>
        <v>0</v>
      </c>
      <c r="BJ141" s="19" t="s">
        <v>75</v>
      </c>
      <c r="BK141" s="193">
        <f t="shared" si="19"/>
        <v>0</v>
      </c>
      <c r="BL141" s="19" t="s">
        <v>389</v>
      </c>
      <c r="BM141" s="192" t="s">
        <v>1440</v>
      </c>
    </row>
    <row r="142" spans="1:65" s="13" customFormat="1" ht="11.25">
      <c r="B142" s="199"/>
      <c r="C142" s="200"/>
      <c r="D142" s="201" t="s">
        <v>215</v>
      </c>
      <c r="E142" s="202" t="s">
        <v>19</v>
      </c>
      <c r="F142" s="203" t="s">
        <v>1441</v>
      </c>
      <c r="G142" s="200"/>
      <c r="H142" s="204">
        <v>0.84199999999999997</v>
      </c>
      <c r="I142" s="205"/>
      <c r="J142" s="200"/>
      <c r="K142" s="200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215</v>
      </c>
      <c r="AU142" s="210" t="s">
        <v>75</v>
      </c>
      <c r="AV142" s="13" t="s">
        <v>80</v>
      </c>
      <c r="AW142" s="13" t="s">
        <v>30</v>
      </c>
      <c r="AX142" s="13" t="s">
        <v>68</v>
      </c>
      <c r="AY142" s="210" t="s">
        <v>204</v>
      </c>
    </row>
    <row r="143" spans="1:65" s="14" customFormat="1" ht="11.25">
      <c r="B143" s="211"/>
      <c r="C143" s="212"/>
      <c r="D143" s="201" t="s">
        <v>215</v>
      </c>
      <c r="E143" s="213" t="s">
        <v>19</v>
      </c>
      <c r="F143" s="214" t="s">
        <v>217</v>
      </c>
      <c r="G143" s="212"/>
      <c r="H143" s="215">
        <v>0.84199999999999997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215</v>
      </c>
      <c r="AU143" s="221" t="s">
        <v>75</v>
      </c>
      <c r="AV143" s="14" t="s">
        <v>206</v>
      </c>
      <c r="AW143" s="14" t="s">
        <v>30</v>
      </c>
      <c r="AX143" s="14" t="s">
        <v>75</v>
      </c>
      <c r="AY143" s="221" t="s">
        <v>204</v>
      </c>
    </row>
    <row r="144" spans="1:65" s="2" customFormat="1" ht="62.65" customHeight="1">
      <c r="A144" s="36"/>
      <c r="B144" s="37"/>
      <c r="C144" s="181" t="s">
        <v>607</v>
      </c>
      <c r="D144" s="181" t="s">
        <v>207</v>
      </c>
      <c r="E144" s="182" t="s">
        <v>625</v>
      </c>
      <c r="F144" s="183" t="s">
        <v>626</v>
      </c>
      <c r="G144" s="184" t="s">
        <v>361</v>
      </c>
      <c r="H144" s="185">
        <v>0.84199999999999997</v>
      </c>
      <c r="I144" s="186"/>
      <c r="J144" s="187">
        <f>ROUND(I144*H144,2)</f>
        <v>0</v>
      </c>
      <c r="K144" s="183" t="s">
        <v>388</v>
      </c>
      <c r="L144" s="41"/>
      <c r="M144" s="188" t="s">
        <v>19</v>
      </c>
      <c r="N144" s="189" t="s">
        <v>39</v>
      </c>
      <c r="O144" s="66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2" t="s">
        <v>389</v>
      </c>
      <c r="AT144" s="192" t="s">
        <v>207</v>
      </c>
      <c r="AU144" s="192" t="s">
        <v>75</v>
      </c>
      <c r="AY144" s="19" t="s">
        <v>204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9" t="s">
        <v>75</v>
      </c>
      <c r="BK144" s="193">
        <f>ROUND(I144*H144,2)</f>
        <v>0</v>
      </c>
      <c r="BL144" s="19" t="s">
        <v>389</v>
      </c>
      <c r="BM144" s="192" t="s">
        <v>1442</v>
      </c>
    </row>
    <row r="145" spans="1:65" s="2" customFormat="1" ht="19.5">
      <c r="A145" s="36"/>
      <c r="B145" s="37"/>
      <c r="C145" s="38"/>
      <c r="D145" s="201" t="s">
        <v>311</v>
      </c>
      <c r="E145" s="38"/>
      <c r="F145" s="242" t="s">
        <v>734</v>
      </c>
      <c r="G145" s="38"/>
      <c r="H145" s="38"/>
      <c r="I145" s="196"/>
      <c r="J145" s="38"/>
      <c r="K145" s="38"/>
      <c r="L145" s="41"/>
      <c r="M145" s="197"/>
      <c r="N145" s="198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311</v>
      </c>
      <c r="AU145" s="19" t="s">
        <v>75</v>
      </c>
    </row>
    <row r="146" spans="1:65" s="13" customFormat="1" ht="11.25">
      <c r="B146" s="199"/>
      <c r="C146" s="200"/>
      <c r="D146" s="201" t="s">
        <v>215</v>
      </c>
      <c r="E146" s="202" t="s">
        <v>19</v>
      </c>
      <c r="F146" s="203" t="s">
        <v>1441</v>
      </c>
      <c r="G146" s="200"/>
      <c r="H146" s="204">
        <v>0.84199999999999997</v>
      </c>
      <c r="I146" s="205"/>
      <c r="J146" s="200"/>
      <c r="K146" s="200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215</v>
      </c>
      <c r="AU146" s="210" t="s">
        <v>75</v>
      </c>
      <c r="AV146" s="13" t="s">
        <v>80</v>
      </c>
      <c r="AW146" s="13" t="s">
        <v>30</v>
      </c>
      <c r="AX146" s="13" t="s">
        <v>75</v>
      </c>
      <c r="AY146" s="210" t="s">
        <v>204</v>
      </c>
    </row>
    <row r="147" spans="1:65" s="2" customFormat="1" ht="44.25" customHeight="1">
      <c r="A147" s="36"/>
      <c r="B147" s="37"/>
      <c r="C147" s="181" t="s">
        <v>619</v>
      </c>
      <c r="D147" s="181" t="s">
        <v>207</v>
      </c>
      <c r="E147" s="182" t="s">
        <v>629</v>
      </c>
      <c r="F147" s="183" t="s">
        <v>630</v>
      </c>
      <c r="G147" s="184" t="s">
        <v>251</v>
      </c>
      <c r="H147" s="185">
        <v>2</v>
      </c>
      <c r="I147" s="186"/>
      <c r="J147" s="187">
        <f>ROUND(I147*H147,2)</f>
        <v>0</v>
      </c>
      <c r="K147" s="183" t="s">
        <v>388</v>
      </c>
      <c r="L147" s="41"/>
      <c r="M147" s="188" t="s">
        <v>19</v>
      </c>
      <c r="N147" s="189" t="s">
        <v>39</v>
      </c>
      <c r="O147" s="66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2" t="s">
        <v>389</v>
      </c>
      <c r="AT147" s="192" t="s">
        <v>207</v>
      </c>
      <c r="AU147" s="192" t="s">
        <v>75</v>
      </c>
      <c r="AY147" s="19" t="s">
        <v>204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9" t="s">
        <v>75</v>
      </c>
      <c r="BK147" s="193">
        <f>ROUND(I147*H147,2)</f>
        <v>0</v>
      </c>
      <c r="BL147" s="19" t="s">
        <v>389</v>
      </c>
      <c r="BM147" s="192" t="s">
        <v>1443</v>
      </c>
    </row>
    <row r="148" spans="1:65" s="2" customFormat="1" ht="24.2" customHeight="1">
      <c r="A148" s="36"/>
      <c r="B148" s="37"/>
      <c r="C148" s="222" t="s">
        <v>624</v>
      </c>
      <c r="D148" s="222" t="s">
        <v>243</v>
      </c>
      <c r="E148" s="223" t="s">
        <v>521</v>
      </c>
      <c r="F148" s="224" t="s">
        <v>522</v>
      </c>
      <c r="G148" s="225" t="s">
        <v>251</v>
      </c>
      <c r="H148" s="226">
        <v>2</v>
      </c>
      <c r="I148" s="227"/>
      <c r="J148" s="228">
        <f>ROUND(I148*H148,2)</f>
        <v>0</v>
      </c>
      <c r="K148" s="224" t="s">
        <v>19</v>
      </c>
      <c r="L148" s="229"/>
      <c r="M148" s="266" t="s">
        <v>19</v>
      </c>
      <c r="N148" s="267" t="s">
        <v>39</v>
      </c>
      <c r="O148" s="245"/>
      <c r="P148" s="249">
        <f>O148*H148</f>
        <v>0</v>
      </c>
      <c r="Q148" s="249">
        <v>0</v>
      </c>
      <c r="R148" s="249">
        <f>Q148*H148</f>
        <v>0</v>
      </c>
      <c r="S148" s="249">
        <v>0</v>
      </c>
      <c r="T148" s="25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2" t="s">
        <v>420</v>
      </c>
      <c r="AT148" s="192" t="s">
        <v>243</v>
      </c>
      <c r="AU148" s="192" t="s">
        <v>75</v>
      </c>
      <c r="AY148" s="19" t="s">
        <v>204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9" t="s">
        <v>75</v>
      </c>
      <c r="BK148" s="193">
        <f>ROUND(I148*H148,2)</f>
        <v>0</v>
      </c>
      <c r="BL148" s="19" t="s">
        <v>420</v>
      </c>
      <c r="BM148" s="192" t="s">
        <v>1444</v>
      </c>
    </row>
    <row r="149" spans="1:65" s="2" customFormat="1" ht="6.95" customHeight="1">
      <c r="A149" s="36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41"/>
      <c r="M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</row>
  </sheetData>
  <sheetProtection algorithmName="SHA-512" hashValue="e9CkVBR7yDedSu8LlPzTj9yRNtFEneh5xYyJx07/kk+sktogCHaFUURbhHiA5Q+9VlNsrkd1Tqf2J1zW7pXHZg==" saltValue="pH0JOHyZpWs5XH3G0+hUTOYuxAgnFGIbqZfBQ0UUoSLe6P5VVO1UKm1XfC+3oWNmMuOY0uJJV8NFYN4kEqs2Jw==" spinCount="100000" sheet="1" objects="1" scenarios="1" formatColumns="0" formatRows="0" autoFilter="0"/>
  <autoFilter ref="C85:K148" xr:uid="{00000000-0009-0000-0000-000016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2:BM9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151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1360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1445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1362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ROUND(J86,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ROUND((SUM(BE86:BE91)),  2)</f>
        <v>0</v>
      </c>
      <c r="G35" s="36"/>
      <c r="H35" s="36"/>
      <c r="I35" s="127">
        <v>0.21</v>
      </c>
      <c r="J35" s="126">
        <f>ROUND(((SUM(BE86:BE91))*I35),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ROUND((SUM(BF86:BF91)),  2)</f>
        <v>0</v>
      </c>
      <c r="G36" s="36"/>
      <c r="H36" s="36"/>
      <c r="I36" s="127">
        <v>0.15</v>
      </c>
      <c r="J36" s="126">
        <f>ROUND(((SUM(BF86:BF91))*I36),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ROUND((SUM(BG86:BG91)),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ROUND((SUM(BH86:BH91)),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ROUND((SUM(BI86:BI91)),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1360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29.3 - VRN - Oprava osvětlení zast. Odrlice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Senice na Hané - Odrlice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J86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633</v>
      </c>
      <c r="E64" s="146"/>
      <c r="F64" s="146"/>
      <c r="G64" s="146"/>
      <c r="H64" s="146"/>
      <c r="I64" s="146"/>
      <c r="J64" s="147">
        <f>J87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1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189</v>
      </c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414" t="str">
        <f>E7</f>
        <v>Oprava osvětlení zast. na trati Litovel předměstí - Kostelec na Hané</v>
      </c>
      <c r="F74" s="415"/>
      <c r="G74" s="415"/>
      <c r="H74" s="415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1" customFormat="1" ht="12" customHeight="1">
      <c r="B75" s="23"/>
      <c r="C75" s="31" t="s">
        <v>171</v>
      </c>
      <c r="D75" s="24"/>
      <c r="E75" s="24"/>
      <c r="F75" s="24"/>
      <c r="G75" s="24"/>
      <c r="H75" s="24"/>
      <c r="I75" s="24"/>
      <c r="J75" s="24"/>
      <c r="K75" s="24"/>
      <c r="L75" s="22"/>
    </row>
    <row r="76" spans="1:31" s="2" customFormat="1" ht="16.5" customHeight="1">
      <c r="A76" s="36"/>
      <c r="B76" s="37"/>
      <c r="C76" s="38"/>
      <c r="D76" s="38"/>
      <c r="E76" s="414" t="s">
        <v>1360</v>
      </c>
      <c r="F76" s="416"/>
      <c r="G76" s="416"/>
      <c r="H76" s="416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173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70" t="str">
        <f>E11</f>
        <v>29.3 - VRN - Oprava osvětlení zast. Odrlice</v>
      </c>
      <c r="F78" s="416"/>
      <c r="G78" s="416"/>
      <c r="H78" s="416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F14</f>
        <v>Senice na Hané - Odrlice</v>
      </c>
      <c r="G80" s="38"/>
      <c r="H80" s="38"/>
      <c r="I80" s="31" t="s">
        <v>23</v>
      </c>
      <c r="J80" s="61">
        <f>IF(J14="","",J14)</f>
        <v>0</v>
      </c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24</v>
      </c>
      <c r="D82" s="38"/>
      <c r="E82" s="38"/>
      <c r="F82" s="29" t="str">
        <f>E17</f>
        <v>Správa železnic</v>
      </c>
      <c r="G82" s="38"/>
      <c r="H82" s="38"/>
      <c r="I82" s="31" t="s">
        <v>29</v>
      </c>
      <c r="J82" s="34" t="str">
        <f>E23</f>
        <v xml:space="preserve"> 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27</v>
      </c>
      <c r="D83" s="38"/>
      <c r="E83" s="38"/>
      <c r="F83" s="29" t="str">
        <f>IF(E20="","",E20)</f>
        <v>Vyplň údaj</v>
      </c>
      <c r="G83" s="38"/>
      <c r="H83" s="38"/>
      <c r="I83" s="31" t="s">
        <v>31</v>
      </c>
      <c r="J83" s="34" t="str">
        <f>E26</f>
        <v>Tomáš Voldán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54"/>
      <c r="B85" s="155"/>
      <c r="C85" s="156" t="s">
        <v>190</v>
      </c>
      <c r="D85" s="157" t="s">
        <v>53</v>
      </c>
      <c r="E85" s="157" t="s">
        <v>49</v>
      </c>
      <c r="F85" s="157" t="s">
        <v>50</v>
      </c>
      <c r="G85" s="157" t="s">
        <v>191</v>
      </c>
      <c r="H85" s="157" t="s">
        <v>192</v>
      </c>
      <c r="I85" s="157" t="s">
        <v>193</v>
      </c>
      <c r="J85" s="157" t="s">
        <v>180</v>
      </c>
      <c r="K85" s="158" t="s">
        <v>194</v>
      </c>
      <c r="L85" s="159"/>
      <c r="M85" s="70" t="s">
        <v>19</v>
      </c>
      <c r="N85" s="71" t="s">
        <v>38</v>
      </c>
      <c r="O85" s="71" t="s">
        <v>195</v>
      </c>
      <c r="P85" s="71" t="s">
        <v>196</v>
      </c>
      <c r="Q85" s="71" t="s">
        <v>197</v>
      </c>
      <c r="R85" s="71" t="s">
        <v>198</v>
      </c>
      <c r="S85" s="71" t="s">
        <v>199</v>
      </c>
      <c r="T85" s="72" t="s">
        <v>200</v>
      </c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</row>
    <row r="86" spans="1:65" s="2" customFormat="1" ht="22.9" customHeight="1">
      <c r="A86" s="36"/>
      <c r="B86" s="37"/>
      <c r="C86" s="77" t="s">
        <v>201</v>
      </c>
      <c r="D86" s="38"/>
      <c r="E86" s="38"/>
      <c r="F86" s="38"/>
      <c r="G86" s="38"/>
      <c r="H86" s="38"/>
      <c r="I86" s="38"/>
      <c r="J86" s="160">
        <f>BK86</f>
        <v>0</v>
      </c>
      <c r="K86" s="38"/>
      <c r="L86" s="41"/>
      <c r="M86" s="73"/>
      <c r="N86" s="161"/>
      <c r="O86" s="74"/>
      <c r="P86" s="162">
        <f>P87</f>
        <v>0</v>
      </c>
      <c r="Q86" s="74"/>
      <c r="R86" s="162">
        <f>R87</f>
        <v>0</v>
      </c>
      <c r="S86" s="74"/>
      <c r="T86" s="163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67</v>
      </c>
      <c r="AU86" s="19" t="s">
        <v>181</v>
      </c>
      <c r="BK86" s="164">
        <f>BK87</f>
        <v>0</v>
      </c>
    </row>
    <row r="87" spans="1:65" s="12" customFormat="1" ht="25.9" customHeight="1">
      <c r="B87" s="165"/>
      <c r="C87" s="166"/>
      <c r="D87" s="167" t="s">
        <v>67</v>
      </c>
      <c r="E87" s="168" t="s">
        <v>635</v>
      </c>
      <c r="F87" s="168" t="s">
        <v>636</v>
      </c>
      <c r="G87" s="166"/>
      <c r="H87" s="166"/>
      <c r="I87" s="169"/>
      <c r="J87" s="170">
        <f>BK87</f>
        <v>0</v>
      </c>
      <c r="K87" s="166"/>
      <c r="L87" s="171"/>
      <c r="M87" s="172"/>
      <c r="N87" s="173"/>
      <c r="O87" s="173"/>
      <c r="P87" s="174">
        <f>SUM(P88:P91)</f>
        <v>0</v>
      </c>
      <c r="Q87" s="173"/>
      <c r="R87" s="174">
        <f>SUM(R88:R91)</f>
        <v>0</v>
      </c>
      <c r="S87" s="173"/>
      <c r="T87" s="175">
        <f>SUM(T88:T91)</f>
        <v>0</v>
      </c>
      <c r="AR87" s="176" t="s">
        <v>218</v>
      </c>
      <c r="AT87" s="177" t="s">
        <v>67</v>
      </c>
      <c r="AU87" s="177" t="s">
        <v>68</v>
      </c>
      <c r="AY87" s="176" t="s">
        <v>204</v>
      </c>
      <c r="BK87" s="178">
        <f>SUM(BK88:BK91)</f>
        <v>0</v>
      </c>
    </row>
    <row r="88" spans="1:65" s="2" customFormat="1" ht="16.5" customHeight="1">
      <c r="A88" s="36"/>
      <c r="B88" s="37"/>
      <c r="C88" s="181" t="s">
        <v>75</v>
      </c>
      <c r="D88" s="181" t="s">
        <v>207</v>
      </c>
      <c r="E88" s="182" t="s">
        <v>637</v>
      </c>
      <c r="F88" s="183" t="s">
        <v>638</v>
      </c>
      <c r="G88" s="184" t="s">
        <v>639</v>
      </c>
      <c r="H88" s="251"/>
      <c r="I88" s="186"/>
      <c r="J88" s="187">
        <f>ROUND(I88*H88,2)</f>
        <v>0</v>
      </c>
      <c r="K88" s="183" t="s">
        <v>388</v>
      </c>
      <c r="L88" s="41"/>
      <c r="M88" s="188" t="s">
        <v>19</v>
      </c>
      <c r="N88" s="189" t="s">
        <v>39</v>
      </c>
      <c r="O88" s="66"/>
      <c r="P88" s="190">
        <f>O88*H88</f>
        <v>0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2" t="s">
        <v>252</v>
      </c>
      <c r="AT88" s="192" t="s">
        <v>207</v>
      </c>
      <c r="AU88" s="192" t="s">
        <v>75</v>
      </c>
      <c r="AY88" s="19" t="s">
        <v>204</v>
      </c>
      <c r="BE88" s="193">
        <f>IF(N88="základní",J88,0)</f>
        <v>0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9" t="s">
        <v>75</v>
      </c>
      <c r="BK88" s="193">
        <f>ROUND(I88*H88,2)</f>
        <v>0</v>
      </c>
      <c r="BL88" s="19" t="s">
        <v>252</v>
      </c>
      <c r="BM88" s="192" t="s">
        <v>1446</v>
      </c>
    </row>
    <row r="89" spans="1:65" s="2" customFormat="1" ht="16.5" customHeight="1">
      <c r="A89" s="36"/>
      <c r="B89" s="37"/>
      <c r="C89" s="181" t="s">
        <v>80</v>
      </c>
      <c r="D89" s="181" t="s">
        <v>207</v>
      </c>
      <c r="E89" s="182" t="s">
        <v>641</v>
      </c>
      <c r="F89" s="183" t="s">
        <v>642</v>
      </c>
      <c r="G89" s="184" t="s">
        <v>639</v>
      </c>
      <c r="H89" s="251"/>
      <c r="I89" s="186"/>
      <c r="J89" s="187">
        <f>ROUND(I89*H89,2)</f>
        <v>0</v>
      </c>
      <c r="K89" s="183" t="s">
        <v>388</v>
      </c>
      <c r="L89" s="41"/>
      <c r="M89" s="188" t="s">
        <v>19</v>
      </c>
      <c r="N89" s="189" t="s">
        <v>39</v>
      </c>
      <c r="O89" s="66"/>
      <c r="P89" s="190">
        <f>O89*H89</f>
        <v>0</v>
      </c>
      <c r="Q89" s="190">
        <v>0</v>
      </c>
      <c r="R89" s="190">
        <f>Q89*H89</f>
        <v>0</v>
      </c>
      <c r="S89" s="190">
        <v>0</v>
      </c>
      <c r="T89" s="191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2" t="s">
        <v>643</v>
      </c>
      <c r="AT89" s="192" t="s">
        <v>207</v>
      </c>
      <c r="AU89" s="192" t="s">
        <v>75</v>
      </c>
      <c r="AY89" s="19" t="s">
        <v>204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19" t="s">
        <v>75</v>
      </c>
      <c r="BK89" s="193">
        <f>ROUND(I89*H89,2)</f>
        <v>0</v>
      </c>
      <c r="BL89" s="19" t="s">
        <v>643</v>
      </c>
      <c r="BM89" s="192" t="s">
        <v>1447</v>
      </c>
    </row>
    <row r="90" spans="1:65" s="2" customFormat="1" ht="49.15" customHeight="1">
      <c r="A90" s="36"/>
      <c r="B90" s="37"/>
      <c r="C90" s="181" t="s">
        <v>245</v>
      </c>
      <c r="D90" s="181" t="s">
        <v>207</v>
      </c>
      <c r="E90" s="182" t="s">
        <v>646</v>
      </c>
      <c r="F90" s="183" t="s">
        <v>647</v>
      </c>
      <c r="G90" s="184" t="s">
        <v>639</v>
      </c>
      <c r="H90" s="251"/>
      <c r="I90" s="186"/>
      <c r="J90" s="187">
        <f>ROUND(I90*H90,2)</f>
        <v>0</v>
      </c>
      <c r="K90" s="183" t="s">
        <v>388</v>
      </c>
      <c r="L90" s="41"/>
      <c r="M90" s="188" t="s">
        <v>19</v>
      </c>
      <c r="N90" s="189" t="s">
        <v>39</v>
      </c>
      <c r="O90" s="66"/>
      <c r="P90" s="190">
        <f>O90*H90</f>
        <v>0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643</v>
      </c>
      <c r="AT90" s="192" t="s">
        <v>207</v>
      </c>
      <c r="AU90" s="192" t="s">
        <v>75</v>
      </c>
      <c r="AY90" s="19" t="s">
        <v>204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9" t="s">
        <v>75</v>
      </c>
      <c r="BK90" s="193">
        <f>ROUND(I90*H90,2)</f>
        <v>0</v>
      </c>
      <c r="BL90" s="19" t="s">
        <v>643</v>
      </c>
      <c r="BM90" s="192" t="s">
        <v>1448</v>
      </c>
    </row>
    <row r="91" spans="1:65" s="2" customFormat="1" ht="16.5" customHeight="1">
      <c r="A91" s="36"/>
      <c r="B91" s="37"/>
      <c r="C91" s="181" t="s">
        <v>206</v>
      </c>
      <c r="D91" s="181" t="s">
        <v>207</v>
      </c>
      <c r="E91" s="182" t="s">
        <v>649</v>
      </c>
      <c r="F91" s="183" t="s">
        <v>650</v>
      </c>
      <c r="G91" s="184" t="s">
        <v>639</v>
      </c>
      <c r="H91" s="251"/>
      <c r="I91" s="186"/>
      <c r="J91" s="187">
        <f>ROUND(I91*H91,2)</f>
        <v>0</v>
      </c>
      <c r="K91" s="183" t="s">
        <v>388</v>
      </c>
      <c r="L91" s="41"/>
      <c r="M91" s="247" t="s">
        <v>19</v>
      </c>
      <c r="N91" s="248" t="s">
        <v>39</v>
      </c>
      <c r="O91" s="245"/>
      <c r="P91" s="249">
        <f>O91*H91</f>
        <v>0</v>
      </c>
      <c r="Q91" s="249">
        <v>0</v>
      </c>
      <c r="R91" s="249">
        <f>Q91*H91</f>
        <v>0</v>
      </c>
      <c r="S91" s="249">
        <v>0</v>
      </c>
      <c r="T91" s="25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643</v>
      </c>
      <c r="AT91" s="192" t="s">
        <v>207</v>
      </c>
      <c r="AU91" s="192" t="s">
        <v>75</v>
      </c>
      <c r="AY91" s="19" t="s">
        <v>204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9" t="s">
        <v>75</v>
      </c>
      <c r="BK91" s="193">
        <f>ROUND(I91*H91,2)</f>
        <v>0</v>
      </c>
      <c r="BL91" s="19" t="s">
        <v>643</v>
      </c>
      <c r="BM91" s="192" t="s">
        <v>1449</v>
      </c>
    </row>
    <row r="92" spans="1:65" s="2" customFormat="1" ht="6.95" customHeight="1">
      <c r="A92" s="36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41"/>
      <c r="M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</sheetData>
  <sheetProtection algorithmName="SHA-512" hashValue="FKcZcBBUZAjP6uQMjiPPpkrip7gYHSUf3bsmmDvg9pP3MQtD4AxAUNct+ME7qy2QZ/bx7BP+ATa4z5JUBXsIiQ==" saltValue="ZNfnsYCFDTlyNFkN4/Cl8L9iHUEResiHTZ8EmfiPCwkB5oZhdpXhNXcOxd7+PbZnkQV7mjposewfrjUUpwIVSQ==" spinCount="100000" sheet="1" objects="1" scenarios="1" formatColumns="0" formatRows="0" autoFilter="0"/>
  <autoFilter ref="C85:K91" xr:uid="{00000000-0009-0000-0000-000017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H200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1"/>
      <c r="C3" s="112"/>
      <c r="D3" s="112"/>
      <c r="E3" s="112"/>
      <c r="F3" s="112"/>
      <c r="G3" s="112"/>
      <c r="H3" s="22"/>
    </row>
    <row r="4" spans="1:8" s="1" customFormat="1" ht="24.95" customHeight="1">
      <c r="B4" s="22"/>
      <c r="C4" s="113" t="s">
        <v>1450</v>
      </c>
      <c r="H4" s="22"/>
    </row>
    <row r="5" spans="1:8" s="1" customFormat="1" ht="12" customHeight="1">
      <c r="B5" s="22"/>
      <c r="C5" s="268" t="s">
        <v>13</v>
      </c>
      <c r="D5" s="413" t="s">
        <v>14</v>
      </c>
      <c r="E5" s="406"/>
      <c r="F5" s="406"/>
      <c r="H5" s="22"/>
    </row>
    <row r="6" spans="1:8" s="1" customFormat="1" ht="36.950000000000003" customHeight="1">
      <c r="B6" s="22"/>
      <c r="C6" s="269" t="s">
        <v>16</v>
      </c>
      <c r="D6" s="417" t="s">
        <v>17</v>
      </c>
      <c r="E6" s="406"/>
      <c r="F6" s="406"/>
      <c r="H6" s="22"/>
    </row>
    <row r="7" spans="1:8" s="1" customFormat="1" ht="16.5" customHeight="1">
      <c r="B7" s="22"/>
      <c r="C7" s="115" t="s">
        <v>23</v>
      </c>
      <c r="D7" s="117">
        <f>'Rekapitulace stavby'!AN8</f>
        <v>0</v>
      </c>
      <c r="H7" s="22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54"/>
      <c r="B9" s="270"/>
      <c r="C9" s="271" t="s">
        <v>49</v>
      </c>
      <c r="D9" s="272" t="s">
        <v>50</v>
      </c>
      <c r="E9" s="272" t="s">
        <v>191</v>
      </c>
      <c r="F9" s="273" t="s">
        <v>1451</v>
      </c>
      <c r="G9" s="154"/>
      <c r="H9" s="270"/>
    </row>
    <row r="10" spans="1:8" s="2" customFormat="1" ht="26.45" customHeight="1">
      <c r="A10" s="36"/>
      <c r="B10" s="41"/>
      <c r="C10" s="274" t="s">
        <v>1452</v>
      </c>
      <c r="D10" s="274" t="s">
        <v>73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75" t="s">
        <v>152</v>
      </c>
      <c r="D11" s="276" t="s">
        <v>153</v>
      </c>
      <c r="E11" s="277" t="s">
        <v>19</v>
      </c>
      <c r="F11" s="278">
        <v>0.66</v>
      </c>
      <c r="G11" s="36"/>
      <c r="H11" s="41"/>
    </row>
    <row r="12" spans="1:8" s="2" customFormat="1" ht="16.899999999999999" customHeight="1">
      <c r="A12" s="36"/>
      <c r="B12" s="41"/>
      <c r="C12" s="279" t="s">
        <v>19</v>
      </c>
      <c r="D12" s="279" t="s">
        <v>277</v>
      </c>
      <c r="E12" s="19" t="s">
        <v>19</v>
      </c>
      <c r="F12" s="280">
        <v>0</v>
      </c>
      <c r="G12" s="36"/>
      <c r="H12" s="41"/>
    </row>
    <row r="13" spans="1:8" s="2" customFormat="1" ht="16.899999999999999" customHeight="1">
      <c r="A13" s="36"/>
      <c r="B13" s="41"/>
      <c r="C13" s="279" t="s">
        <v>152</v>
      </c>
      <c r="D13" s="279" t="s">
        <v>278</v>
      </c>
      <c r="E13" s="19" t="s">
        <v>19</v>
      </c>
      <c r="F13" s="280">
        <v>0.66</v>
      </c>
      <c r="G13" s="36"/>
      <c r="H13" s="41"/>
    </row>
    <row r="14" spans="1:8" s="2" customFormat="1" ht="16.899999999999999" customHeight="1">
      <c r="A14" s="36"/>
      <c r="B14" s="41"/>
      <c r="C14" s="281" t="s">
        <v>1453</v>
      </c>
      <c r="D14" s="36"/>
      <c r="E14" s="36"/>
      <c r="F14" s="36"/>
      <c r="G14" s="36"/>
      <c r="H14" s="41"/>
    </row>
    <row r="15" spans="1:8" s="2" customFormat="1" ht="16.899999999999999" customHeight="1">
      <c r="A15" s="36"/>
      <c r="B15" s="41"/>
      <c r="C15" s="279" t="s">
        <v>269</v>
      </c>
      <c r="D15" s="279" t="s">
        <v>1454</v>
      </c>
      <c r="E15" s="19" t="s">
        <v>210</v>
      </c>
      <c r="F15" s="280">
        <v>25.724</v>
      </c>
      <c r="G15" s="36"/>
      <c r="H15" s="41"/>
    </row>
    <row r="16" spans="1:8" s="2" customFormat="1" ht="16.899999999999999" customHeight="1">
      <c r="A16" s="36"/>
      <c r="B16" s="41"/>
      <c r="C16" s="279" t="s">
        <v>307</v>
      </c>
      <c r="D16" s="279" t="s">
        <v>1455</v>
      </c>
      <c r="E16" s="19" t="s">
        <v>210</v>
      </c>
      <c r="F16" s="280">
        <v>27.614000000000001</v>
      </c>
      <c r="G16" s="36"/>
      <c r="H16" s="41"/>
    </row>
    <row r="17" spans="1:8" s="2" customFormat="1" ht="16.899999999999999" customHeight="1">
      <c r="A17" s="36"/>
      <c r="B17" s="41"/>
      <c r="C17" s="275" t="s">
        <v>162</v>
      </c>
      <c r="D17" s="276" t="s">
        <v>163</v>
      </c>
      <c r="E17" s="277" t="s">
        <v>19</v>
      </c>
      <c r="F17" s="278">
        <v>0.53400000000000003</v>
      </c>
      <c r="G17" s="36"/>
      <c r="H17" s="41"/>
    </row>
    <row r="18" spans="1:8" s="2" customFormat="1" ht="16.899999999999999" customHeight="1">
      <c r="A18" s="36"/>
      <c r="B18" s="41"/>
      <c r="C18" s="279" t="s">
        <v>19</v>
      </c>
      <c r="D18" s="279" t="s">
        <v>277</v>
      </c>
      <c r="E18" s="19" t="s">
        <v>19</v>
      </c>
      <c r="F18" s="280">
        <v>0</v>
      </c>
      <c r="G18" s="36"/>
      <c r="H18" s="41"/>
    </row>
    <row r="19" spans="1:8" s="2" customFormat="1" ht="16.899999999999999" customHeight="1">
      <c r="A19" s="36"/>
      <c r="B19" s="41"/>
      <c r="C19" s="279" t="s">
        <v>162</v>
      </c>
      <c r="D19" s="279" t="s">
        <v>317</v>
      </c>
      <c r="E19" s="19" t="s">
        <v>19</v>
      </c>
      <c r="F19" s="280">
        <v>0.53400000000000003</v>
      </c>
      <c r="G19" s="36"/>
      <c r="H19" s="41"/>
    </row>
    <row r="20" spans="1:8" s="2" customFormat="1" ht="16.899999999999999" customHeight="1">
      <c r="A20" s="36"/>
      <c r="B20" s="41"/>
      <c r="C20" s="281" t="s">
        <v>1453</v>
      </c>
      <c r="D20" s="36"/>
      <c r="E20" s="36"/>
      <c r="F20" s="36"/>
      <c r="G20" s="36"/>
      <c r="H20" s="41"/>
    </row>
    <row r="21" spans="1:8" s="2" customFormat="1" ht="16.899999999999999" customHeight="1">
      <c r="A21" s="36"/>
      <c r="B21" s="41"/>
      <c r="C21" s="279" t="s">
        <v>307</v>
      </c>
      <c r="D21" s="279" t="s">
        <v>1455</v>
      </c>
      <c r="E21" s="19" t="s">
        <v>210</v>
      </c>
      <c r="F21" s="280">
        <v>27.614000000000001</v>
      </c>
      <c r="G21" s="36"/>
      <c r="H21" s="41"/>
    </row>
    <row r="22" spans="1:8" s="2" customFormat="1" ht="16.899999999999999" customHeight="1">
      <c r="A22" s="36"/>
      <c r="B22" s="41"/>
      <c r="C22" s="275" t="s">
        <v>159</v>
      </c>
      <c r="D22" s="276" t="s">
        <v>160</v>
      </c>
      <c r="E22" s="277" t="s">
        <v>19</v>
      </c>
      <c r="F22" s="278">
        <v>2.851</v>
      </c>
      <c r="G22" s="36"/>
      <c r="H22" s="41"/>
    </row>
    <row r="23" spans="1:8" s="2" customFormat="1" ht="16.899999999999999" customHeight="1">
      <c r="A23" s="36"/>
      <c r="B23" s="41"/>
      <c r="C23" s="279" t="s">
        <v>19</v>
      </c>
      <c r="D23" s="279" t="s">
        <v>281</v>
      </c>
      <c r="E23" s="19" t="s">
        <v>19</v>
      </c>
      <c r="F23" s="280">
        <v>0</v>
      </c>
      <c r="G23" s="36"/>
      <c r="H23" s="41"/>
    </row>
    <row r="24" spans="1:8" s="2" customFormat="1" ht="16.899999999999999" customHeight="1">
      <c r="A24" s="36"/>
      <c r="B24" s="41"/>
      <c r="C24" s="279" t="s">
        <v>159</v>
      </c>
      <c r="D24" s="279" t="s">
        <v>282</v>
      </c>
      <c r="E24" s="19" t="s">
        <v>19</v>
      </c>
      <c r="F24" s="280">
        <v>2.851</v>
      </c>
      <c r="G24" s="36"/>
      <c r="H24" s="41"/>
    </row>
    <row r="25" spans="1:8" s="2" customFormat="1" ht="16.899999999999999" customHeight="1">
      <c r="A25" s="36"/>
      <c r="B25" s="41"/>
      <c r="C25" s="281" t="s">
        <v>1453</v>
      </c>
      <c r="D25" s="36"/>
      <c r="E25" s="36"/>
      <c r="F25" s="36"/>
      <c r="G25" s="36"/>
      <c r="H25" s="41"/>
    </row>
    <row r="26" spans="1:8" s="2" customFormat="1" ht="16.899999999999999" customHeight="1">
      <c r="A26" s="36"/>
      <c r="B26" s="41"/>
      <c r="C26" s="279" t="s">
        <v>269</v>
      </c>
      <c r="D26" s="279" t="s">
        <v>1454</v>
      </c>
      <c r="E26" s="19" t="s">
        <v>210</v>
      </c>
      <c r="F26" s="280">
        <v>25.724</v>
      </c>
      <c r="G26" s="36"/>
      <c r="H26" s="41"/>
    </row>
    <row r="27" spans="1:8" s="2" customFormat="1" ht="16.899999999999999" customHeight="1">
      <c r="A27" s="36"/>
      <c r="B27" s="41"/>
      <c r="C27" s="279" t="s">
        <v>307</v>
      </c>
      <c r="D27" s="279" t="s">
        <v>1455</v>
      </c>
      <c r="E27" s="19" t="s">
        <v>210</v>
      </c>
      <c r="F27" s="280">
        <v>27.614000000000001</v>
      </c>
      <c r="G27" s="36"/>
      <c r="H27" s="41"/>
    </row>
    <row r="28" spans="1:8" s="2" customFormat="1" ht="16.899999999999999" customHeight="1">
      <c r="A28" s="36"/>
      <c r="B28" s="41"/>
      <c r="C28" s="275" t="s">
        <v>168</v>
      </c>
      <c r="D28" s="276" t="s">
        <v>169</v>
      </c>
      <c r="E28" s="277" t="s">
        <v>19</v>
      </c>
      <c r="F28" s="278">
        <v>1.827</v>
      </c>
      <c r="G28" s="36"/>
      <c r="H28" s="41"/>
    </row>
    <row r="29" spans="1:8" s="2" customFormat="1" ht="16.899999999999999" customHeight="1">
      <c r="A29" s="36"/>
      <c r="B29" s="41"/>
      <c r="C29" s="279" t="s">
        <v>19</v>
      </c>
      <c r="D29" s="279" t="s">
        <v>281</v>
      </c>
      <c r="E29" s="19" t="s">
        <v>19</v>
      </c>
      <c r="F29" s="280">
        <v>0</v>
      </c>
      <c r="G29" s="36"/>
      <c r="H29" s="41"/>
    </row>
    <row r="30" spans="1:8" s="2" customFormat="1" ht="16.899999999999999" customHeight="1">
      <c r="A30" s="36"/>
      <c r="B30" s="41"/>
      <c r="C30" s="279" t="s">
        <v>168</v>
      </c>
      <c r="D30" s="279" t="s">
        <v>319</v>
      </c>
      <c r="E30" s="19" t="s">
        <v>19</v>
      </c>
      <c r="F30" s="280">
        <v>1.827</v>
      </c>
      <c r="G30" s="36"/>
      <c r="H30" s="41"/>
    </row>
    <row r="31" spans="1:8" s="2" customFormat="1" ht="16.899999999999999" customHeight="1">
      <c r="A31" s="36"/>
      <c r="B31" s="41"/>
      <c r="C31" s="281" t="s">
        <v>1453</v>
      </c>
      <c r="D31" s="36"/>
      <c r="E31" s="36"/>
      <c r="F31" s="36"/>
      <c r="G31" s="36"/>
      <c r="H31" s="41"/>
    </row>
    <row r="32" spans="1:8" s="2" customFormat="1" ht="16.899999999999999" customHeight="1">
      <c r="A32" s="36"/>
      <c r="B32" s="41"/>
      <c r="C32" s="279" t="s">
        <v>307</v>
      </c>
      <c r="D32" s="279" t="s">
        <v>1455</v>
      </c>
      <c r="E32" s="19" t="s">
        <v>210</v>
      </c>
      <c r="F32" s="280">
        <v>27.614000000000001</v>
      </c>
      <c r="G32" s="36"/>
      <c r="H32" s="41"/>
    </row>
    <row r="33" spans="1:8" s="2" customFormat="1" ht="16.899999999999999" customHeight="1">
      <c r="A33" s="36"/>
      <c r="B33" s="41"/>
      <c r="C33" s="275" t="s">
        <v>155</v>
      </c>
      <c r="D33" s="276" t="s">
        <v>156</v>
      </c>
      <c r="E33" s="277" t="s">
        <v>19</v>
      </c>
      <c r="F33" s="278">
        <v>1.21</v>
      </c>
      <c r="G33" s="36"/>
      <c r="H33" s="41"/>
    </row>
    <row r="34" spans="1:8" s="2" customFormat="1" ht="16.899999999999999" customHeight="1">
      <c r="A34" s="36"/>
      <c r="B34" s="41"/>
      <c r="C34" s="279" t="s">
        <v>19</v>
      </c>
      <c r="D34" s="279" t="s">
        <v>279</v>
      </c>
      <c r="E34" s="19" t="s">
        <v>19</v>
      </c>
      <c r="F34" s="280">
        <v>0</v>
      </c>
      <c r="G34" s="36"/>
      <c r="H34" s="41"/>
    </row>
    <row r="35" spans="1:8" s="2" customFormat="1" ht="16.899999999999999" customHeight="1">
      <c r="A35" s="36"/>
      <c r="B35" s="41"/>
      <c r="C35" s="279" t="s">
        <v>155</v>
      </c>
      <c r="D35" s="279" t="s">
        <v>280</v>
      </c>
      <c r="E35" s="19" t="s">
        <v>19</v>
      </c>
      <c r="F35" s="280">
        <v>1.21</v>
      </c>
      <c r="G35" s="36"/>
      <c r="H35" s="41"/>
    </row>
    <row r="36" spans="1:8" s="2" customFormat="1" ht="16.899999999999999" customHeight="1">
      <c r="A36" s="36"/>
      <c r="B36" s="41"/>
      <c r="C36" s="281" t="s">
        <v>1453</v>
      </c>
      <c r="D36" s="36"/>
      <c r="E36" s="36"/>
      <c r="F36" s="36"/>
      <c r="G36" s="36"/>
      <c r="H36" s="41"/>
    </row>
    <row r="37" spans="1:8" s="2" customFormat="1" ht="16.899999999999999" customHeight="1">
      <c r="A37" s="36"/>
      <c r="B37" s="41"/>
      <c r="C37" s="279" t="s">
        <v>269</v>
      </c>
      <c r="D37" s="279" t="s">
        <v>1454</v>
      </c>
      <c r="E37" s="19" t="s">
        <v>210</v>
      </c>
      <c r="F37" s="280">
        <v>25.724</v>
      </c>
      <c r="G37" s="36"/>
      <c r="H37" s="41"/>
    </row>
    <row r="38" spans="1:8" s="2" customFormat="1" ht="16.899999999999999" customHeight="1">
      <c r="A38" s="36"/>
      <c r="B38" s="41"/>
      <c r="C38" s="279" t="s">
        <v>307</v>
      </c>
      <c r="D38" s="279" t="s">
        <v>1455</v>
      </c>
      <c r="E38" s="19" t="s">
        <v>210</v>
      </c>
      <c r="F38" s="280">
        <v>27.614000000000001</v>
      </c>
      <c r="G38" s="36"/>
      <c r="H38" s="41"/>
    </row>
    <row r="39" spans="1:8" s="2" customFormat="1" ht="16.899999999999999" customHeight="1">
      <c r="A39" s="36"/>
      <c r="B39" s="41"/>
      <c r="C39" s="275" t="s">
        <v>165</v>
      </c>
      <c r="D39" s="276" t="s">
        <v>166</v>
      </c>
      <c r="E39" s="277" t="s">
        <v>19</v>
      </c>
      <c r="F39" s="278">
        <v>0.88600000000000001</v>
      </c>
      <c r="G39" s="36"/>
      <c r="H39" s="41"/>
    </row>
    <row r="40" spans="1:8" s="2" customFormat="1" ht="16.899999999999999" customHeight="1">
      <c r="A40" s="36"/>
      <c r="B40" s="41"/>
      <c r="C40" s="279" t="s">
        <v>19</v>
      </c>
      <c r="D40" s="279" t="s">
        <v>279</v>
      </c>
      <c r="E40" s="19" t="s">
        <v>19</v>
      </c>
      <c r="F40" s="280">
        <v>0</v>
      </c>
      <c r="G40" s="36"/>
      <c r="H40" s="41"/>
    </row>
    <row r="41" spans="1:8" s="2" customFormat="1" ht="16.899999999999999" customHeight="1">
      <c r="A41" s="36"/>
      <c r="B41" s="41"/>
      <c r="C41" s="279" t="s">
        <v>165</v>
      </c>
      <c r="D41" s="279" t="s">
        <v>318</v>
      </c>
      <c r="E41" s="19" t="s">
        <v>19</v>
      </c>
      <c r="F41" s="280">
        <v>0.88600000000000001</v>
      </c>
      <c r="G41" s="36"/>
      <c r="H41" s="41"/>
    </row>
    <row r="42" spans="1:8" s="2" customFormat="1" ht="16.899999999999999" customHeight="1">
      <c r="A42" s="36"/>
      <c r="B42" s="41"/>
      <c r="C42" s="281" t="s">
        <v>1453</v>
      </c>
      <c r="D42" s="36"/>
      <c r="E42" s="36"/>
      <c r="F42" s="36"/>
      <c r="G42" s="36"/>
      <c r="H42" s="41"/>
    </row>
    <row r="43" spans="1:8" s="2" customFormat="1" ht="16.899999999999999" customHeight="1">
      <c r="A43" s="36"/>
      <c r="B43" s="41"/>
      <c r="C43" s="279" t="s">
        <v>307</v>
      </c>
      <c r="D43" s="279" t="s">
        <v>1455</v>
      </c>
      <c r="E43" s="19" t="s">
        <v>210</v>
      </c>
      <c r="F43" s="280">
        <v>27.614000000000001</v>
      </c>
      <c r="G43" s="36"/>
      <c r="H43" s="41"/>
    </row>
    <row r="44" spans="1:8" s="2" customFormat="1" ht="26.45" customHeight="1">
      <c r="A44" s="36"/>
      <c r="B44" s="41"/>
      <c r="C44" s="274" t="s">
        <v>1456</v>
      </c>
      <c r="D44" s="274" t="s">
        <v>111</v>
      </c>
      <c r="E44" s="36"/>
      <c r="F44" s="36"/>
      <c r="G44" s="36"/>
      <c r="H44" s="41"/>
    </row>
    <row r="45" spans="1:8" s="2" customFormat="1" ht="16.899999999999999" customHeight="1">
      <c r="A45" s="36"/>
      <c r="B45" s="41"/>
      <c r="C45" s="275" t="s">
        <v>910</v>
      </c>
      <c r="D45" s="276" t="s">
        <v>911</v>
      </c>
      <c r="E45" s="277" t="s">
        <v>232</v>
      </c>
      <c r="F45" s="278">
        <v>0.60899999999999999</v>
      </c>
      <c r="G45" s="36"/>
      <c r="H45" s="41"/>
    </row>
    <row r="46" spans="1:8" s="2" customFormat="1" ht="16.899999999999999" customHeight="1">
      <c r="A46" s="36"/>
      <c r="B46" s="41"/>
      <c r="C46" s="279" t="s">
        <v>19</v>
      </c>
      <c r="D46" s="279" t="s">
        <v>952</v>
      </c>
      <c r="E46" s="19" t="s">
        <v>19</v>
      </c>
      <c r="F46" s="280">
        <v>0</v>
      </c>
      <c r="G46" s="36"/>
      <c r="H46" s="41"/>
    </row>
    <row r="47" spans="1:8" s="2" customFormat="1" ht="16.899999999999999" customHeight="1">
      <c r="A47" s="36"/>
      <c r="B47" s="41"/>
      <c r="C47" s="279" t="s">
        <v>910</v>
      </c>
      <c r="D47" s="279" t="s">
        <v>953</v>
      </c>
      <c r="E47" s="19" t="s">
        <v>19</v>
      </c>
      <c r="F47" s="280">
        <v>0.60899999999999999</v>
      </c>
      <c r="G47" s="36"/>
      <c r="H47" s="41"/>
    </row>
    <row r="48" spans="1:8" s="2" customFormat="1" ht="16.899999999999999" customHeight="1">
      <c r="A48" s="36"/>
      <c r="B48" s="41"/>
      <c r="C48" s="281" t="s">
        <v>1453</v>
      </c>
      <c r="D48" s="36"/>
      <c r="E48" s="36"/>
      <c r="F48" s="36"/>
      <c r="G48" s="36"/>
      <c r="H48" s="41"/>
    </row>
    <row r="49" spans="1:8" s="2" customFormat="1" ht="16.899999999999999" customHeight="1">
      <c r="A49" s="36"/>
      <c r="B49" s="41"/>
      <c r="C49" s="279" t="s">
        <v>230</v>
      </c>
      <c r="D49" s="279" t="s">
        <v>1457</v>
      </c>
      <c r="E49" s="19" t="s">
        <v>232</v>
      </c>
      <c r="F49" s="280">
        <v>32.442999999999998</v>
      </c>
      <c r="G49" s="36"/>
      <c r="H49" s="41"/>
    </row>
    <row r="50" spans="1:8" s="2" customFormat="1" ht="16.899999999999999" customHeight="1">
      <c r="A50" s="36"/>
      <c r="B50" s="41"/>
      <c r="C50" s="275" t="s">
        <v>901</v>
      </c>
      <c r="D50" s="276" t="s">
        <v>902</v>
      </c>
      <c r="E50" s="277" t="s">
        <v>210</v>
      </c>
      <c r="F50" s="278">
        <v>7.2999999999999995E-2</v>
      </c>
      <c r="G50" s="36"/>
      <c r="H50" s="41"/>
    </row>
    <row r="51" spans="1:8" s="2" customFormat="1" ht="16.899999999999999" customHeight="1">
      <c r="A51" s="36"/>
      <c r="B51" s="41"/>
      <c r="C51" s="279" t="s">
        <v>19</v>
      </c>
      <c r="D51" s="279" t="s">
        <v>942</v>
      </c>
      <c r="E51" s="19" t="s">
        <v>19</v>
      </c>
      <c r="F51" s="280">
        <v>0</v>
      </c>
      <c r="G51" s="36"/>
      <c r="H51" s="41"/>
    </row>
    <row r="52" spans="1:8" s="2" customFormat="1" ht="16.899999999999999" customHeight="1">
      <c r="A52" s="36"/>
      <c r="B52" s="41"/>
      <c r="C52" s="279" t="s">
        <v>901</v>
      </c>
      <c r="D52" s="279" t="s">
        <v>943</v>
      </c>
      <c r="E52" s="19" t="s">
        <v>19</v>
      </c>
      <c r="F52" s="280">
        <v>7.2999999999999995E-2</v>
      </c>
      <c r="G52" s="36"/>
      <c r="H52" s="41"/>
    </row>
    <row r="53" spans="1:8" s="2" customFormat="1" ht="16.899999999999999" customHeight="1">
      <c r="A53" s="36"/>
      <c r="B53" s="41"/>
      <c r="C53" s="281" t="s">
        <v>1453</v>
      </c>
      <c r="D53" s="36"/>
      <c r="E53" s="36"/>
      <c r="F53" s="36"/>
      <c r="G53" s="36"/>
      <c r="H53" s="41"/>
    </row>
    <row r="54" spans="1:8" s="2" customFormat="1" ht="16.899999999999999" customHeight="1">
      <c r="A54" s="36"/>
      <c r="B54" s="41"/>
      <c r="C54" s="279" t="s">
        <v>224</v>
      </c>
      <c r="D54" s="279" t="s">
        <v>1458</v>
      </c>
      <c r="E54" s="19" t="s">
        <v>210</v>
      </c>
      <c r="F54" s="280">
        <v>3.306</v>
      </c>
      <c r="G54" s="36"/>
      <c r="H54" s="41"/>
    </row>
    <row r="55" spans="1:8" s="2" customFormat="1" ht="16.899999999999999" customHeight="1">
      <c r="A55" s="36"/>
      <c r="B55" s="41"/>
      <c r="C55" s="275" t="s">
        <v>924</v>
      </c>
      <c r="D55" s="276" t="s">
        <v>925</v>
      </c>
      <c r="E55" s="277" t="s">
        <v>210</v>
      </c>
      <c r="F55" s="278">
        <v>0.124</v>
      </c>
      <c r="G55" s="36"/>
      <c r="H55" s="41"/>
    </row>
    <row r="56" spans="1:8" s="2" customFormat="1" ht="16.899999999999999" customHeight="1">
      <c r="A56" s="36"/>
      <c r="B56" s="41"/>
      <c r="C56" s="279" t="s">
        <v>19</v>
      </c>
      <c r="D56" s="279" t="s">
        <v>931</v>
      </c>
      <c r="E56" s="19" t="s">
        <v>19</v>
      </c>
      <c r="F56" s="280">
        <v>0</v>
      </c>
      <c r="G56" s="36"/>
      <c r="H56" s="41"/>
    </row>
    <row r="57" spans="1:8" s="2" customFormat="1" ht="16.899999999999999" customHeight="1">
      <c r="A57" s="36"/>
      <c r="B57" s="41"/>
      <c r="C57" s="279" t="s">
        <v>924</v>
      </c>
      <c r="D57" s="279" t="s">
        <v>932</v>
      </c>
      <c r="E57" s="19" t="s">
        <v>19</v>
      </c>
      <c r="F57" s="280">
        <v>0.124</v>
      </c>
      <c r="G57" s="36"/>
      <c r="H57" s="41"/>
    </row>
    <row r="58" spans="1:8" s="2" customFormat="1" ht="16.899999999999999" customHeight="1">
      <c r="A58" s="36"/>
      <c r="B58" s="41"/>
      <c r="C58" s="281" t="s">
        <v>1453</v>
      </c>
      <c r="D58" s="36"/>
      <c r="E58" s="36"/>
      <c r="F58" s="36"/>
      <c r="G58" s="36"/>
      <c r="H58" s="41"/>
    </row>
    <row r="59" spans="1:8" s="2" customFormat="1" ht="16.899999999999999" customHeight="1">
      <c r="A59" s="36"/>
      <c r="B59" s="41"/>
      <c r="C59" s="279" t="s">
        <v>208</v>
      </c>
      <c r="D59" s="279" t="s">
        <v>1459</v>
      </c>
      <c r="E59" s="19" t="s">
        <v>210</v>
      </c>
      <c r="F59" s="280">
        <v>0.66900000000000004</v>
      </c>
      <c r="G59" s="36"/>
      <c r="H59" s="41"/>
    </row>
    <row r="60" spans="1:8" s="2" customFormat="1" ht="16.899999999999999" customHeight="1">
      <c r="A60" s="36"/>
      <c r="B60" s="41"/>
      <c r="C60" s="279" t="s">
        <v>219</v>
      </c>
      <c r="D60" s="279" t="s">
        <v>1460</v>
      </c>
      <c r="E60" s="19" t="s">
        <v>210</v>
      </c>
      <c r="F60" s="280">
        <v>0.66900000000000004</v>
      </c>
      <c r="G60" s="36"/>
      <c r="H60" s="41"/>
    </row>
    <row r="61" spans="1:8" s="2" customFormat="1" ht="16.899999999999999" customHeight="1">
      <c r="A61" s="36"/>
      <c r="B61" s="41"/>
      <c r="C61" s="275" t="s">
        <v>152</v>
      </c>
      <c r="D61" s="276" t="s">
        <v>153</v>
      </c>
      <c r="E61" s="277" t="s">
        <v>210</v>
      </c>
      <c r="F61" s="278">
        <v>0.78400000000000003</v>
      </c>
      <c r="G61" s="36"/>
      <c r="H61" s="41"/>
    </row>
    <row r="62" spans="1:8" s="2" customFormat="1" ht="16.899999999999999" customHeight="1">
      <c r="A62" s="36"/>
      <c r="B62" s="41"/>
      <c r="C62" s="279" t="s">
        <v>19</v>
      </c>
      <c r="D62" s="279" t="s">
        <v>977</v>
      </c>
      <c r="E62" s="19" t="s">
        <v>19</v>
      </c>
      <c r="F62" s="280">
        <v>0</v>
      </c>
      <c r="G62" s="36"/>
      <c r="H62" s="41"/>
    </row>
    <row r="63" spans="1:8" s="2" customFormat="1" ht="16.899999999999999" customHeight="1">
      <c r="A63" s="36"/>
      <c r="B63" s="41"/>
      <c r="C63" s="279" t="s">
        <v>152</v>
      </c>
      <c r="D63" s="279" t="s">
        <v>978</v>
      </c>
      <c r="E63" s="19" t="s">
        <v>19</v>
      </c>
      <c r="F63" s="280">
        <v>0.78400000000000003</v>
      </c>
      <c r="G63" s="36"/>
      <c r="H63" s="41"/>
    </row>
    <row r="64" spans="1:8" s="2" customFormat="1" ht="16.899999999999999" customHeight="1">
      <c r="A64" s="36"/>
      <c r="B64" s="41"/>
      <c r="C64" s="281" t="s">
        <v>1453</v>
      </c>
      <c r="D64" s="36"/>
      <c r="E64" s="36"/>
      <c r="F64" s="36"/>
      <c r="G64" s="36"/>
      <c r="H64" s="41"/>
    </row>
    <row r="65" spans="1:8" s="2" customFormat="1" ht="16.899999999999999" customHeight="1">
      <c r="A65" s="36"/>
      <c r="B65" s="41"/>
      <c r="C65" s="279" t="s">
        <v>269</v>
      </c>
      <c r="D65" s="279" t="s">
        <v>1454</v>
      </c>
      <c r="E65" s="19" t="s">
        <v>210</v>
      </c>
      <c r="F65" s="280">
        <v>7.1479999999999997</v>
      </c>
      <c r="G65" s="36"/>
      <c r="H65" s="41"/>
    </row>
    <row r="66" spans="1:8" s="2" customFormat="1" ht="16.899999999999999" customHeight="1">
      <c r="A66" s="36"/>
      <c r="B66" s="41"/>
      <c r="C66" s="279" t="s">
        <v>307</v>
      </c>
      <c r="D66" s="279" t="s">
        <v>1455</v>
      </c>
      <c r="E66" s="19" t="s">
        <v>210</v>
      </c>
      <c r="F66" s="280">
        <v>10.952</v>
      </c>
      <c r="G66" s="36"/>
      <c r="H66" s="41"/>
    </row>
    <row r="67" spans="1:8" s="2" customFormat="1" ht="16.899999999999999" customHeight="1">
      <c r="A67" s="36"/>
      <c r="B67" s="41"/>
      <c r="C67" s="275" t="s">
        <v>162</v>
      </c>
      <c r="D67" s="276" t="s">
        <v>163</v>
      </c>
      <c r="E67" s="277" t="s">
        <v>210</v>
      </c>
      <c r="F67" s="278">
        <v>0.65800000000000003</v>
      </c>
      <c r="G67" s="36"/>
      <c r="H67" s="41"/>
    </row>
    <row r="68" spans="1:8" s="2" customFormat="1" ht="16.899999999999999" customHeight="1">
      <c r="A68" s="36"/>
      <c r="B68" s="41"/>
      <c r="C68" s="279" t="s">
        <v>19</v>
      </c>
      <c r="D68" s="279" t="s">
        <v>987</v>
      </c>
      <c r="E68" s="19" t="s">
        <v>19</v>
      </c>
      <c r="F68" s="280">
        <v>0</v>
      </c>
      <c r="G68" s="36"/>
      <c r="H68" s="41"/>
    </row>
    <row r="69" spans="1:8" s="2" customFormat="1" ht="16.899999999999999" customHeight="1">
      <c r="A69" s="36"/>
      <c r="B69" s="41"/>
      <c r="C69" s="279" t="s">
        <v>162</v>
      </c>
      <c r="D69" s="279" t="s">
        <v>317</v>
      </c>
      <c r="E69" s="19" t="s">
        <v>19</v>
      </c>
      <c r="F69" s="280">
        <v>0.65800000000000003</v>
      </c>
      <c r="G69" s="36"/>
      <c r="H69" s="41"/>
    </row>
    <row r="70" spans="1:8" s="2" customFormat="1" ht="16.899999999999999" customHeight="1">
      <c r="A70" s="36"/>
      <c r="B70" s="41"/>
      <c r="C70" s="281" t="s">
        <v>1453</v>
      </c>
      <c r="D70" s="36"/>
      <c r="E70" s="36"/>
      <c r="F70" s="36"/>
      <c r="G70" s="36"/>
      <c r="H70" s="41"/>
    </row>
    <row r="71" spans="1:8" s="2" customFormat="1" ht="16.899999999999999" customHeight="1">
      <c r="A71" s="36"/>
      <c r="B71" s="41"/>
      <c r="C71" s="279" t="s">
        <v>307</v>
      </c>
      <c r="D71" s="279" t="s">
        <v>1455</v>
      </c>
      <c r="E71" s="19" t="s">
        <v>210</v>
      </c>
      <c r="F71" s="280">
        <v>10.952</v>
      </c>
      <c r="G71" s="36"/>
      <c r="H71" s="41"/>
    </row>
    <row r="72" spans="1:8" s="2" customFormat="1" ht="16.899999999999999" customHeight="1">
      <c r="A72" s="36"/>
      <c r="B72" s="41"/>
      <c r="C72" s="275" t="s">
        <v>917</v>
      </c>
      <c r="D72" s="276" t="s">
        <v>918</v>
      </c>
      <c r="E72" s="277" t="s">
        <v>232</v>
      </c>
      <c r="F72" s="278">
        <v>7.6159999999999997</v>
      </c>
      <c r="G72" s="36"/>
      <c r="H72" s="41"/>
    </row>
    <row r="73" spans="1:8" s="2" customFormat="1" ht="16.899999999999999" customHeight="1">
      <c r="A73" s="36"/>
      <c r="B73" s="41"/>
      <c r="C73" s="279" t="s">
        <v>19</v>
      </c>
      <c r="D73" s="279" t="s">
        <v>956</v>
      </c>
      <c r="E73" s="19" t="s">
        <v>19</v>
      </c>
      <c r="F73" s="280">
        <v>0</v>
      </c>
      <c r="G73" s="36"/>
      <c r="H73" s="41"/>
    </row>
    <row r="74" spans="1:8" s="2" customFormat="1" ht="16.899999999999999" customHeight="1">
      <c r="A74" s="36"/>
      <c r="B74" s="41"/>
      <c r="C74" s="279" t="s">
        <v>917</v>
      </c>
      <c r="D74" s="279" t="s">
        <v>957</v>
      </c>
      <c r="E74" s="19" t="s">
        <v>19</v>
      </c>
      <c r="F74" s="280">
        <v>7.6159999999999997</v>
      </c>
      <c r="G74" s="36"/>
      <c r="H74" s="41"/>
    </row>
    <row r="75" spans="1:8" s="2" customFormat="1" ht="16.899999999999999" customHeight="1">
      <c r="A75" s="36"/>
      <c r="B75" s="41"/>
      <c r="C75" s="281" t="s">
        <v>1453</v>
      </c>
      <c r="D75" s="36"/>
      <c r="E75" s="36"/>
      <c r="F75" s="36"/>
      <c r="G75" s="36"/>
      <c r="H75" s="41"/>
    </row>
    <row r="76" spans="1:8" s="2" customFormat="1" ht="16.899999999999999" customHeight="1">
      <c r="A76" s="36"/>
      <c r="B76" s="41"/>
      <c r="C76" s="279" t="s">
        <v>230</v>
      </c>
      <c r="D76" s="279" t="s">
        <v>1457</v>
      </c>
      <c r="E76" s="19" t="s">
        <v>232</v>
      </c>
      <c r="F76" s="280">
        <v>32.442999999999998</v>
      </c>
      <c r="G76" s="36"/>
      <c r="H76" s="41"/>
    </row>
    <row r="77" spans="1:8" s="2" customFormat="1" ht="16.899999999999999" customHeight="1">
      <c r="A77" s="36"/>
      <c r="B77" s="41"/>
      <c r="C77" s="275" t="s">
        <v>907</v>
      </c>
      <c r="D77" s="276" t="s">
        <v>908</v>
      </c>
      <c r="E77" s="277" t="s">
        <v>210</v>
      </c>
      <c r="F77" s="278">
        <v>1.1259999999999999</v>
      </c>
      <c r="G77" s="36"/>
      <c r="H77" s="41"/>
    </row>
    <row r="78" spans="1:8" s="2" customFormat="1" ht="16.899999999999999" customHeight="1">
      <c r="A78" s="36"/>
      <c r="B78" s="41"/>
      <c r="C78" s="279" t="s">
        <v>19</v>
      </c>
      <c r="D78" s="279" t="s">
        <v>946</v>
      </c>
      <c r="E78" s="19" t="s">
        <v>19</v>
      </c>
      <c r="F78" s="280">
        <v>0</v>
      </c>
      <c r="G78" s="36"/>
      <c r="H78" s="41"/>
    </row>
    <row r="79" spans="1:8" s="2" customFormat="1" ht="16.899999999999999" customHeight="1">
      <c r="A79" s="36"/>
      <c r="B79" s="41"/>
      <c r="C79" s="279" t="s">
        <v>907</v>
      </c>
      <c r="D79" s="279" t="s">
        <v>947</v>
      </c>
      <c r="E79" s="19" t="s">
        <v>19</v>
      </c>
      <c r="F79" s="280">
        <v>1.1259999999999999</v>
      </c>
      <c r="G79" s="36"/>
      <c r="H79" s="41"/>
    </row>
    <row r="80" spans="1:8" s="2" customFormat="1" ht="16.899999999999999" customHeight="1">
      <c r="A80" s="36"/>
      <c r="B80" s="41"/>
      <c r="C80" s="281" t="s">
        <v>1453</v>
      </c>
      <c r="D80" s="36"/>
      <c r="E80" s="36"/>
      <c r="F80" s="36"/>
      <c r="G80" s="36"/>
      <c r="H80" s="41"/>
    </row>
    <row r="81" spans="1:8" s="2" customFormat="1" ht="16.899999999999999" customHeight="1">
      <c r="A81" s="36"/>
      <c r="B81" s="41"/>
      <c r="C81" s="279" t="s">
        <v>224</v>
      </c>
      <c r="D81" s="279" t="s">
        <v>1458</v>
      </c>
      <c r="E81" s="19" t="s">
        <v>210</v>
      </c>
      <c r="F81" s="280">
        <v>3.306</v>
      </c>
      <c r="G81" s="36"/>
      <c r="H81" s="41"/>
    </row>
    <row r="82" spans="1:8" s="2" customFormat="1" ht="16.899999999999999" customHeight="1">
      <c r="A82" s="36"/>
      <c r="B82" s="41"/>
      <c r="C82" s="275" t="s">
        <v>898</v>
      </c>
      <c r="D82" s="276" t="s">
        <v>899</v>
      </c>
      <c r="E82" s="277" t="s">
        <v>210</v>
      </c>
      <c r="F82" s="278">
        <v>0.23799999999999999</v>
      </c>
      <c r="G82" s="36"/>
      <c r="H82" s="41"/>
    </row>
    <row r="83" spans="1:8" s="2" customFormat="1" ht="16.899999999999999" customHeight="1">
      <c r="A83" s="36"/>
      <c r="B83" s="41"/>
      <c r="C83" s="279" t="s">
        <v>19</v>
      </c>
      <c r="D83" s="279" t="s">
        <v>935</v>
      </c>
      <c r="E83" s="19" t="s">
        <v>19</v>
      </c>
      <c r="F83" s="280">
        <v>0</v>
      </c>
      <c r="G83" s="36"/>
      <c r="H83" s="41"/>
    </row>
    <row r="84" spans="1:8" s="2" customFormat="1" ht="16.899999999999999" customHeight="1">
      <c r="A84" s="36"/>
      <c r="B84" s="41"/>
      <c r="C84" s="279" t="s">
        <v>898</v>
      </c>
      <c r="D84" s="279" t="s">
        <v>936</v>
      </c>
      <c r="E84" s="19" t="s">
        <v>19</v>
      </c>
      <c r="F84" s="280">
        <v>0.23799999999999999</v>
      </c>
      <c r="G84" s="36"/>
      <c r="H84" s="41"/>
    </row>
    <row r="85" spans="1:8" s="2" customFormat="1" ht="16.899999999999999" customHeight="1">
      <c r="A85" s="36"/>
      <c r="B85" s="41"/>
      <c r="C85" s="281" t="s">
        <v>1453</v>
      </c>
      <c r="D85" s="36"/>
      <c r="E85" s="36"/>
      <c r="F85" s="36"/>
      <c r="G85" s="36"/>
      <c r="H85" s="41"/>
    </row>
    <row r="86" spans="1:8" s="2" customFormat="1" ht="16.899999999999999" customHeight="1">
      <c r="A86" s="36"/>
      <c r="B86" s="41"/>
      <c r="C86" s="279" t="s">
        <v>208</v>
      </c>
      <c r="D86" s="279" t="s">
        <v>1459</v>
      </c>
      <c r="E86" s="19" t="s">
        <v>210</v>
      </c>
      <c r="F86" s="280">
        <v>0.66900000000000004</v>
      </c>
      <c r="G86" s="36"/>
      <c r="H86" s="41"/>
    </row>
    <row r="87" spans="1:8" s="2" customFormat="1" ht="16.899999999999999" customHeight="1">
      <c r="A87" s="36"/>
      <c r="B87" s="41"/>
      <c r="C87" s="279" t="s">
        <v>219</v>
      </c>
      <c r="D87" s="279" t="s">
        <v>1460</v>
      </c>
      <c r="E87" s="19" t="s">
        <v>210</v>
      </c>
      <c r="F87" s="280">
        <v>0.66900000000000004</v>
      </c>
      <c r="G87" s="36"/>
      <c r="H87" s="41"/>
    </row>
    <row r="88" spans="1:8" s="2" customFormat="1" ht="16.899999999999999" customHeight="1">
      <c r="A88" s="36"/>
      <c r="B88" s="41"/>
      <c r="C88" s="275" t="s">
        <v>159</v>
      </c>
      <c r="D88" s="276" t="s">
        <v>922</v>
      </c>
      <c r="E88" s="277" t="s">
        <v>210</v>
      </c>
      <c r="F88" s="278">
        <v>2.851</v>
      </c>
      <c r="G88" s="36"/>
      <c r="H88" s="41"/>
    </row>
    <row r="89" spans="1:8" s="2" customFormat="1" ht="16.899999999999999" customHeight="1">
      <c r="A89" s="36"/>
      <c r="B89" s="41"/>
      <c r="C89" s="279" t="s">
        <v>19</v>
      </c>
      <c r="D89" s="279" t="s">
        <v>980</v>
      </c>
      <c r="E89" s="19" t="s">
        <v>19</v>
      </c>
      <c r="F89" s="280">
        <v>0</v>
      </c>
      <c r="G89" s="36"/>
      <c r="H89" s="41"/>
    </row>
    <row r="90" spans="1:8" s="2" customFormat="1" ht="16.899999999999999" customHeight="1">
      <c r="A90" s="36"/>
      <c r="B90" s="41"/>
      <c r="C90" s="279" t="s">
        <v>159</v>
      </c>
      <c r="D90" s="279" t="s">
        <v>282</v>
      </c>
      <c r="E90" s="19" t="s">
        <v>19</v>
      </c>
      <c r="F90" s="280">
        <v>2.851</v>
      </c>
      <c r="G90" s="36"/>
      <c r="H90" s="41"/>
    </row>
    <row r="91" spans="1:8" s="2" customFormat="1" ht="16.899999999999999" customHeight="1">
      <c r="A91" s="36"/>
      <c r="B91" s="41"/>
      <c r="C91" s="281" t="s">
        <v>1453</v>
      </c>
      <c r="D91" s="36"/>
      <c r="E91" s="36"/>
      <c r="F91" s="36"/>
      <c r="G91" s="36"/>
      <c r="H91" s="41"/>
    </row>
    <row r="92" spans="1:8" s="2" customFormat="1" ht="16.899999999999999" customHeight="1">
      <c r="A92" s="36"/>
      <c r="B92" s="41"/>
      <c r="C92" s="279" t="s">
        <v>269</v>
      </c>
      <c r="D92" s="279" t="s">
        <v>1454</v>
      </c>
      <c r="E92" s="19" t="s">
        <v>210</v>
      </c>
      <c r="F92" s="280">
        <v>7.1479999999999997</v>
      </c>
      <c r="G92" s="36"/>
      <c r="H92" s="41"/>
    </row>
    <row r="93" spans="1:8" s="2" customFormat="1" ht="16.899999999999999" customHeight="1">
      <c r="A93" s="36"/>
      <c r="B93" s="41"/>
      <c r="C93" s="279" t="s">
        <v>307</v>
      </c>
      <c r="D93" s="279" t="s">
        <v>1455</v>
      </c>
      <c r="E93" s="19" t="s">
        <v>210</v>
      </c>
      <c r="F93" s="280">
        <v>10.952</v>
      </c>
      <c r="G93" s="36"/>
      <c r="H93" s="41"/>
    </row>
    <row r="94" spans="1:8" s="2" customFormat="1" ht="16.899999999999999" customHeight="1">
      <c r="A94" s="36"/>
      <c r="B94" s="41"/>
      <c r="C94" s="275" t="s">
        <v>168</v>
      </c>
      <c r="D94" s="276" t="s">
        <v>169</v>
      </c>
      <c r="E94" s="277" t="s">
        <v>210</v>
      </c>
      <c r="F94" s="278">
        <v>1.827</v>
      </c>
      <c r="G94" s="36"/>
      <c r="H94" s="41"/>
    </row>
    <row r="95" spans="1:8" s="2" customFormat="1" ht="16.899999999999999" customHeight="1">
      <c r="A95" s="36"/>
      <c r="B95" s="41"/>
      <c r="C95" s="279" t="s">
        <v>19</v>
      </c>
      <c r="D95" s="279" t="s">
        <v>989</v>
      </c>
      <c r="E95" s="19" t="s">
        <v>19</v>
      </c>
      <c r="F95" s="280">
        <v>0</v>
      </c>
      <c r="G95" s="36"/>
      <c r="H95" s="41"/>
    </row>
    <row r="96" spans="1:8" s="2" customFormat="1" ht="16.899999999999999" customHeight="1">
      <c r="A96" s="36"/>
      <c r="B96" s="41"/>
      <c r="C96" s="279" t="s">
        <v>168</v>
      </c>
      <c r="D96" s="279" t="s">
        <v>319</v>
      </c>
      <c r="E96" s="19" t="s">
        <v>19</v>
      </c>
      <c r="F96" s="280">
        <v>1.827</v>
      </c>
      <c r="G96" s="36"/>
      <c r="H96" s="41"/>
    </row>
    <row r="97" spans="1:8" s="2" customFormat="1" ht="16.899999999999999" customHeight="1">
      <c r="A97" s="36"/>
      <c r="B97" s="41"/>
      <c r="C97" s="281" t="s">
        <v>1453</v>
      </c>
      <c r="D97" s="36"/>
      <c r="E97" s="36"/>
      <c r="F97" s="36"/>
      <c r="G97" s="36"/>
      <c r="H97" s="41"/>
    </row>
    <row r="98" spans="1:8" s="2" customFormat="1" ht="16.899999999999999" customHeight="1">
      <c r="A98" s="36"/>
      <c r="B98" s="41"/>
      <c r="C98" s="279" t="s">
        <v>307</v>
      </c>
      <c r="D98" s="279" t="s">
        <v>1455</v>
      </c>
      <c r="E98" s="19" t="s">
        <v>210</v>
      </c>
      <c r="F98" s="280">
        <v>10.952</v>
      </c>
      <c r="G98" s="36"/>
      <c r="H98" s="41"/>
    </row>
    <row r="99" spans="1:8" s="2" customFormat="1" ht="16.899999999999999" customHeight="1">
      <c r="A99" s="36"/>
      <c r="B99" s="41"/>
      <c r="C99" s="275" t="s">
        <v>913</v>
      </c>
      <c r="D99" s="276" t="s">
        <v>914</v>
      </c>
      <c r="E99" s="277" t="s">
        <v>232</v>
      </c>
      <c r="F99" s="278">
        <v>3.51</v>
      </c>
      <c r="G99" s="36"/>
      <c r="H99" s="41"/>
    </row>
    <row r="100" spans="1:8" s="2" customFormat="1" ht="16.899999999999999" customHeight="1">
      <c r="A100" s="36"/>
      <c r="B100" s="41"/>
      <c r="C100" s="279" t="s">
        <v>19</v>
      </c>
      <c r="D100" s="279" t="s">
        <v>954</v>
      </c>
      <c r="E100" s="19" t="s">
        <v>19</v>
      </c>
      <c r="F100" s="280">
        <v>0</v>
      </c>
      <c r="G100" s="36"/>
      <c r="H100" s="41"/>
    </row>
    <row r="101" spans="1:8" s="2" customFormat="1" ht="16.899999999999999" customHeight="1">
      <c r="A101" s="36"/>
      <c r="B101" s="41"/>
      <c r="C101" s="279" t="s">
        <v>913</v>
      </c>
      <c r="D101" s="279" t="s">
        <v>955</v>
      </c>
      <c r="E101" s="19" t="s">
        <v>19</v>
      </c>
      <c r="F101" s="280">
        <v>3.51</v>
      </c>
      <c r="G101" s="36"/>
      <c r="H101" s="41"/>
    </row>
    <row r="102" spans="1:8" s="2" customFormat="1" ht="16.899999999999999" customHeight="1">
      <c r="A102" s="36"/>
      <c r="B102" s="41"/>
      <c r="C102" s="281" t="s">
        <v>1453</v>
      </c>
      <c r="D102" s="36"/>
      <c r="E102" s="36"/>
      <c r="F102" s="36"/>
      <c r="G102" s="36"/>
      <c r="H102" s="41"/>
    </row>
    <row r="103" spans="1:8" s="2" customFormat="1" ht="16.899999999999999" customHeight="1">
      <c r="A103" s="36"/>
      <c r="B103" s="41"/>
      <c r="C103" s="279" t="s">
        <v>230</v>
      </c>
      <c r="D103" s="279" t="s">
        <v>1457</v>
      </c>
      <c r="E103" s="19" t="s">
        <v>232</v>
      </c>
      <c r="F103" s="280">
        <v>32.442999999999998</v>
      </c>
      <c r="G103" s="36"/>
      <c r="H103" s="41"/>
    </row>
    <row r="104" spans="1:8" s="2" customFormat="1" ht="16.899999999999999" customHeight="1">
      <c r="A104" s="36"/>
      <c r="B104" s="41"/>
      <c r="C104" s="275" t="s">
        <v>904</v>
      </c>
      <c r="D104" s="276" t="s">
        <v>905</v>
      </c>
      <c r="E104" s="277" t="s">
        <v>210</v>
      </c>
      <c r="F104" s="278">
        <v>0.35599999999999998</v>
      </c>
      <c r="G104" s="36"/>
      <c r="H104" s="41"/>
    </row>
    <row r="105" spans="1:8" s="2" customFormat="1" ht="16.899999999999999" customHeight="1">
      <c r="A105" s="36"/>
      <c r="B105" s="41"/>
      <c r="C105" s="279" t="s">
        <v>19</v>
      </c>
      <c r="D105" s="279" t="s">
        <v>944</v>
      </c>
      <c r="E105" s="19" t="s">
        <v>19</v>
      </c>
      <c r="F105" s="280">
        <v>0</v>
      </c>
      <c r="G105" s="36"/>
      <c r="H105" s="41"/>
    </row>
    <row r="106" spans="1:8" s="2" customFormat="1" ht="16.899999999999999" customHeight="1">
      <c r="A106" s="36"/>
      <c r="B106" s="41"/>
      <c r="C106" s="279" t="s">
        <v>904</v>
      </c>
      <c r="D106" s="279" t="s">
        <v>945</v>
      </c>
      <c r="E106" s="19" t="s">
        <v>19</v>
      </c>
      <c r="F106" s="280">
        <v>0.35599999999999998</v>
      </c>
      <c r="G106" s="36"/>
      <c r="H106" s="41"/>
    </row>
    <row r="107" spans="1:8" s="2" customFormat="1" ht="16.899999999999999" customHeight="1">
      <c r="A107" s="36"/>
      <c r="B107" s="41"/>
      <c r="C107" s="281" t="s">
        <v>1453</v>
      </c>
      <c r="D107" s="36"/>
      <c r="E107" s="36"/>
      <c r="F107" s="36"/>
      <c r="G107" s="36"/>
      <c r="H107" s="41"/>
    </row>
    <row r="108" spans="1:8" s="2" customFormat="1" ht="16.899999999999999" customHeight="1">
      <c r="A108" s="36"/>
      <c r="B108" s="41"/>
      <c r="C108" s="279" t="s">
        <v>224</v>
      </c>
      <c r="D108" s="279" t="s">
        <v>1458</v>
      </c>
      <c r="E108" s="19" t="s">
        <v>210</v>
      </c>
      <c r="F108" s="280">
        <v>3.306</v>
      </c>
      <c r="G108" s="36"/>
      <c r="H108" s="41"/>
    </row>
    <row r="109" spans="1:8" s="2" customFormat="1" ht="16.899999999999999" customHeight="1">
      <c r="A109" s="36"/>
      <c r="B109" s="41"/>
      <c r="C109" s="275" t="s">
        <v>895</v>
      </c>
      <c r="D109" s="276" t="s">
        <v>896</v>
      </c>
      <c r="E109" s="277" t="s">
        <v>210</v>
      </c>
      <c r="F109" s="278">
        <v>0.16500000000000001</v>
      </c>
      <c r="G109" s="36"/>
      <c r="H109" s="41"/>
    </row>
    <row r="110" spans="1:8" s="2" customFormat="1" ht="16.899999999999999" customHeight="1">
      <c r="A110" s="36"/>
      <c r="B110" s="41"/>
      <c r="C110" s="279" t="s">
        <v>19</v>
      </c>
      <c r="D110" s="279" t="s">
        <v>933</v>
      </c>
      <c r="E110" s="19" t="s">
        <v>19</v>
      </c>
      <c r="F110" s="280">
        <v>0</v>
      </c>
      <c r="G110" s="36"/>
      <c r="H110" s="41"/>
    </row>
    <row r="111" spans="1:8" s="2" customFormat="1" ht="16.899999999999999" customHeight="1">
      <c r="A111" s="36"/>
      <c r="B111" s="41"/>
      <c r="C111" s="279" t="s">
        <v>895</v>
      </c>
      <c r="D111" s="279" t="s">
        <v>934</v>
      </c>
      <c r="E111" s="19" t="s">
        <v>19</v>
      </c>
      <c r="F111" s="280">
        <v>0.16500000000000001</v>
      </c>
      <c r="G111" s="36"/>
      <c r="H111" s="41"/>
    </row>
    <row r="112" spans="1:8" s="2" customFormat="1" ht="16.899999999999999" customHeight="1">
      <c r="A112" s="36"/>
      <c r="B112" s="41"/>
      <c r="C112" s="281" t="s">
        <v>1453</v>
      </c>
      <c r="D112" s="36"/>
      <c r="E112" s="36"/>
      <c r="F112" s="36"/>
      <c r="G112" s="36"/>
      <c r="H112" s="41"/>
    </row>
    <row r="113" spans="1:8" s="2" customFormat="1" ht="16.899999999999999" customHeight="1">
      <c r="A113" s="36"/>
      <c r="B113" s="41"/>
      <c r="C113" s="279" t="s">
        <v>208</v>
      </c>
      <c r="D113" s="279" t="s">
        <v>1459</v>
      </c>
      <c r="E113" s="19" t="s">
        <v>210</v>
      </c>
      <c r="F113" s="280">
        <v>0.66900000000000004</v>
      </c>
      <c r="G113" s="36"/>
      <c r="H113" s="41"/>
    </row>
    <row r="114" spans="1:8" s="2" customFormat="1" ht="16.899999999999999" customHeight="1">
      <c r="A114" s="36"/>
      <c r="B114" s="41"/>
      <c r="C114" s="279" t="s">
        <v>219</v>
      </c>
      <c r="D114" s="279" t="s">
        <v>1460</v>
      </c>
      <c r="E114" s="19" t="s">
        <v>210</v>
      </c>
      <c r="F114" s="280">
        <v>0.66900000000000004</v>
      </c>
      <c r="G114" s="36"/>
      <c r="H114" s="41"/>
    </row>
    <row r="115" spans="1:8" s="2" customFormat="1" ht="16.899999999999999" customHeight="1">
      <c r="A115" s="36"/>
      <c r="B115" s="41"/>
      <c r="C115" s="275" t="s">
        <v>155</v>
      </c>
      <c r="D115" s="276" t="s">
        <v>156</v>
      </c>
      <c r="E115" s="277" t="s">
        <v>210</v>
      </c>
      <c r="F115" s="278">
        <v>1.21</v>
      </c>
      <c r="G115" s="36"/>
      <c r="H115" s="41"/>
    </row>
    <row r="116" spans="1:8" s="2" customFormat="1" ht="16.899999999999999" customHeight="1">
      <c r="A116" s="36"/>
      <c r="B116" s="41"/>
      <c r="C116" s="279" t="s">
        <v>19</v>
      </c>
      <c r="D116" s="279" t="s">
        <v>979</v>
      </c>
      <c r="E116" s="19" t="s">
        <v>19</v>
      </c>
      <c r="F116" s="280">
        <v>0</v>
      </c>
      <c r="G116" s="36"/>
      <c r="H116" s="41"/>
    </row>
    <row r="117" spans="1:8" s="2" customFormat="1" ht="16.899999999999999" customHeight="1">
      <c r="A117" s="36"/>
      <c r="B117" s="41"/>
      <c r="C117" s="279" t="s">
        <v>155</v>
      </c>
      <c r="D117" s="279" t="s">
        <v>280</v>
      </c>
      <c r="E117" s="19" t="s">
        <v>19</v>
      </c>
      <c r="F117" s="280">
        <v>1.21</v>
      </c>
      <c r="G117" s="36"/>
      <c r="H117" s="41"/>
    </row>
    <row r="118" spans="1:8" s="2" customFormat="1" ht="16.899999999999999" customHeight="1">
      <c r="A118" s="36"/>
      <c r="B118" s="41"/>
      <c r="C118" s="281" t="s">
        <v>1453</v>
      </c>
      <c r="D118" s="36"/>
      <c r="E118" s="36"/>
      <c r="F118" s="36"/>
      <c r="G118" s="36"/>
      <c r="H118" s="41"/>
    </row>
    <row r="119" spans="1:8" s="2" customFormat="1" ht="16.899999999999999" customHeight="1">
      <c r="A119" s="36"/>
      <c r="B119" s="41"/>
      <c r="C119" s="279" t="s">
        <v>269</v>
      </c>
      <c r="D119" s="279" t="s">
        <v>1454</v>
      </c>
      <c r="E119" s="19" t="s">
        <v>210</v>
      </c>
      <c r="F119" s="280">
        <v>7.1479999999999997</v>
      </c>
      <c r="G119" s="36"/>
      <c r="H119" s="41"/>
    </row>
    <row r="120" spans="1:8" s="2" customFormat="1" ht="16.899999999999999" customHeight="1">
      <c r="A120" s="36"/>
      <c r="B120" s="41"/>
      <c r="C120" s="279" t="s">
        <v>307</v>
      </c>
      <c r="D120" s="279" t="s">
        <v>1455</v>
      </c>
      <c r="E120" s="19" t="s">
        <v>210</v>
      </c>
      <c r="F120" s="280">
        <v>10.952</v>
      </c>
      <c r="G120" s="36"/>
      <c r="H120" s="41"/>
    </row>
    <row r="121" spans="1:8" s="2" customFormat="1" ht="16.899999999999999" customHeight="1">
      <c r="A121" s="36"/>
      <c r="B121" s="41"/>
      <c r="C121" s="275" t="s">
        <v>165</v>
      </c>
      <c r="D121" s="276" t="s">
        <v>166</v>
      </c>
      <c r="E121" s="277" t="s">
        <v>210</v>
      </c>
      <c r="F121" s="278">
        <v>0.88600000000000001</v>
      </c>
      <c r="G121" s="36"/>
      <c r="H121" s="41"/>
    </row>
    <row r="122" spans="1:8" s="2" customFormat="1" ht="16.899999999999999" customHeight="1">
      <c r="A122" s="36"/>
      <c r="B122" s="41"/>
      <c r="C122" s="279" t="s">
        <v>19</v>
      </c>
      <c r="D122" s="279" t="s">
        <v>988</v>
      </c>
      <c r="E122" s="19" t="s">
        <v>19</v>
      </c>
      <c r="F122" s="280">
        <v>0</v>
      </c>
      <c r="G122" s="36"/>
      <c r="H122" s="41"/>
    </row>
    <row r="123" spans="1:8" s="2" customFormat="1" ht="16.899999999999999" customHeight="1">
      <c r="A123" s="36"/>
      <c r="B123" s="41"/>
      <c r="C123" s="279" t="s">
        <v>165</v>
      </c>
      <c r="D123" s="279" t="s">
        <v>318</v>
      </c>
      <c r="E123" s="19" t="s">
        <v>19</v>
      </c>
      <c r="F123" s="280">
        <v>0.88600000000000001</v>
      </c>
      <c r="G123" s="36"/>
      <c r="H123" s="41"/>
    </row>
    <row r="124" spans="1:8" s="2" customFormat="1" ht="16.899999999999999" customHeight="1">
      <c r="A124" s="36"/>
      <c r="B124" s="41"/>
      <c r="C124" s="281" t="s">
        <v>1453</v>
      </c>
      <c r="D124" s="36"/>
      <c r="E124" s="36"/>
      <c r="F124" s="36"/>
      <c r="G124" s="36"/>
      <c r="H124" s="41"/>
    </row>
    <row r="125" spans="1:8" s="2" customFormat="1" ht="16.899999999999999" customHeight="1">
      <c r="A125" s="36"/>
      <c r="B125" s="41"/>
      <c r="C125" s="279" t="s">
        <v>307</v>
      </c>
      <c r="D125" s="279" t="s">
        <v>1455</v>
      </c>
      <c r="E125" s="19" t="s">
        <v>210</v>
      </c>
      <c r="F125" s="280">
        <v>10.952</v>
      </c>
      <c r="G125" s="36"/>
      <c r="H125" s="41"/>
    </row>
    <row r="126" spans="1:8" s="2" customFormat="1" ht="26.45" customHeight="1">
      <c r="A126" s="36"/>
      <c r="B126" s="41"/>
      <c r="C126" s="274" t="s">
        <v>1461</v>
      </c>
      <c r="D126" s="274" t="s">
        <v>114</v>
      </c>
      <c r="E126" s="36"/>
      <c r="F126" s="36"/>
      <c r="G126" s="36"/>
      <c r="H126" s="41"/>
    </row>
    <row r="127" spans="1:8" s="2" customFormat="1" ht="16.899999999999999" customHeight="1">
      <c r="A127" s="36"/>
      <c r="B127" s="41"/>
      <c r="C127" s="275" t="s">
        <v>996</v>
      </c>
      <c r="D127" s="276" t="s">
        <v>19</v>
      </c>
      <c r="E127" s="277" t="s">
        <v>19</v>
      </c>
      <c r="F127" s="278">
        <v>35</v>
      </c>
      <c r="G127" s="36"/>
      <c r="H127" s="41"/>
    </row>
    <row r="128" spans="1:8" s="2" customFormat="1" ht="16.899999999999999" customHeight="1">
      <c r="A128" s="36"/>
      <c r="B128" s="41"/>
      <c r="C128" s="279" t="s">
        <v>19</v>
      </c>
      <c r="D128" s="279" t="s">
        <v>1010</v>
      </c>
      <c r="E128" s="19" t="s">
        <v>19</v>
      </c>
      <c r="F128" s="280">
        <v>15</v>
      </c>
      <c r="G128" s="36"/>
      <c r="H128" s="41"/>
    </row>
    <row r="129" spans="1:8" s="2" customFormat="1" ht="16.899999999999999" customHeight="1">
      <c r="A129" s="36"/>
      <c r="B129" s="41"/>
      <c r="C129" s="279" t="s">
        <v>19</v>
      </c>
      <c r="D129" s="279" t="s">
        <v>1011</v>
      </c>
      <c r="E129" s="19" t="s">
        <v>19</v>
      </c>
      <c r="F129" s="280">
        <v>20</v>
      </c>
      <c r="G129" s="36"/>
      <c r="H129" s="41"/>
    </row>
    <row r="130" spans="1:8" s="2" customFormat="1" ht="16.899999999999999" customHeight="1">
      <c r="A130" s="36"/>
      <c r="B130" s="41"/>
      <c r="C130" s="279" t="s">
        <v>996</v>
      </c>
      <c r="D130" s="279" t="s">
        <v>1013</v>
      </c>
      <c r="E130" s="19" t="s">
        <v>19</v>
      </c>
      <c r="F130" s="280">
        <v>35</v>
      </c>
      <c r="G130" s="36"/>
      <c r="H130" s="41"/>
    </row>
    <row r="131" spans="1:8" s="2" customFormat="1" ht="16.899999999999999" customHeight="1">
      <c r="A131" s="36"/>
      <c r="B131" s="41"/>
      <c r="C131" s="281" t="s">
        <v>1453</v>
      </c>
      <c r="D131" s="36"/>
      <c r="E131" s="36"/>
      <c r="F131" s="36"/>
      <c r="G131" s="36"/>
      <c r="H131" s="41"/>
    </row>
    <row r="132" spans="1:8" s="2" customFormat="1" ht="16.899999999999999" customHeight="1">
      <c r="A132" s="36"/>
      <c r="B132" s="41"/>
      <c r="C132" s="279" t="s">
        <v>1015</v>
      </c>
      <c r="D132" s="279" t="s">
        <v>1016</v>
      </c>
      <c r="E132" s="19" t="s">
        <v>286</v>
      </c>
      <c r="F132" s="280">
        <v>38.5</v>
      </c>
      <c r="G132" s="36"/>
      <c r="H132" s="41"/>
    </row>
    <row r="133" spans="1:8" s="2" customFormat="1" ht="16.899999999999999" customHeight="1">
      <c r="A133" s="36"/>
      <c r="B133" s="41"/>
      <c r="C133" s="275" t="s">
        <v>997</v>
      </c>
      <c r="D133" s="276" t="s">
        <v>19</v>
      </c>
      <c r="E133" s="277" t="s">
        <v>19</v>
      </c>
      <c r="F133" s="278">
        <v>21</v>
      </c>
      <c r="G133" s="36"/>
      <c r="H133" s="41"/>
    </row>
    <row r="134" spans="1:8" s="2" customFormat="1" ht="16.899999999999999" customHeight="1">
      <c r="A134" s="36"/>
      <c r="B134" s="41"/>
      <c r="C134" s="279" t="s">
        <v>19</v>
      </c>
      <c r="D134" s="279" t="s">
        <v>1012</v>
      </c>
      <c r="E134" s="19" t="s">
        <v>19</v>
      </c>
      <c r="F134" s="280">
        <v>21</v>
      </c>
      <c r="G134" s="36"/>
      <c r="H134" s="41"/>
    </row>
    <row r="135" spans="1:8" s="2" customFormat="1" ht="16.899999999999999" customHeight="1">
      <c r="A135" s="36"/>
      <c r="B135" s="41"/>
      <c r="C135" s="279" t="s">
        <v>997</v>
      </c>
      <c r="D135" s="279" t="s">
        <v>1013</v>
      </c>
      <c r="E135" s="19" t="s">
        <v>19</v>
      </c>
      <c r="F135" s="280">
        <v>21</v>
      </c>
      <c r="G135" s="36"/>
      <c r="H135" s="41"/>
    </row>
    <row r="136" spans="1:8" s="2" customFormat="1" ht="16.899999999999999" customHeight="1">
      <c r="A136" s="36"/>
      <c r="B136" s="41"/>
      <c r="C136" s="281" t="s">
        <v>1453</v>
      </c>
      <c r="D136" s="36"/>
      <c r="E136" s="36"/>
      <c r="F136" s="36"/>
      <c r="G136" s="36"/>
      <c r="H136" s="41"/>
    </row>
    <row r="137" spans="1:8" s="2" customFormat="1" ht="16.899999999999999" customHeight="1">
      <c r="A137" s="36"/>
      <c r="B137" s="41"/>
      <c r="C137" s="279" t="s">
        <v>1019</v>
      </c>
      <c r="D137" s="279" t="s">
        <v>1020</v>
      </c>
      <c r="E137" s="19" t="s">
        <v>286</v>
      </c>
      <c r="F137" s="280">
        <v>23.1</v>
      </c>
      <c r="G137" s="36"/>
      <c r="H137" s="41"/>
    </row>
    <row r="138" spans="1:8" s="2" customFormat="1" ht="16.899999999999999" customHeight="1">
      <c r="A138" s="36"/>
      <c r="B138" s="41"/>
      <c r="C138" s="275" t="s">
        <v>993</v>
      </c>
      <c r="D138" s="276" t="s">
        <v>19</v>
      </c>
      <c r="E138" s="277" t="s">
        <v>19</v>
      </c>
      <c r="F138" s="278">
        <v>70</v>
      </c>
      <c r="G138" s="36"/>
      <c r="H138" s="41"/>
    </row>
    <row r="139" spans="1:8" s="2" customFormat="1" ht="16.899999999999999" customHeight="1">
      <c r="A139" s="36"/>
      <c r="B139" s="41"/>
      <c r="C139" s="279" t="s">
        <v>19</v>
      </c>
      <c r="D139" s="279" t="s">
        <v>1008</v>
      </c>
      <c r="E139" s="19" t="s">
        <v>19</v>
      </c>
      <c r="F139" s="280">
        <v>52</v>
      </c>
      <c r="G139" s="36"/>
      <c r="H139" s="41"/>
    </row>
    <row r="140" spans="1:8" s="2" customFormat="1" ht="16.899999999999999" customHeight="1">
      <c r="A140" s="36"/>
      <c r="B140" s="41"/>
      <c r="C140" s="279" t="s">
        <v>19</v>
      </c>
      <c r="D140" s="279" t="s">
        <v>1009</v>
      </c>
      <c r="E140" s="19" t="s">
        <v>19</v>
      </c>
      <c r="F140" s="280">
        <v>18</v>
      </c>
      <c r="G140" s="36"/>
      <c r="H140" s="41"/>
    </row>
    <row r="141" spans="1:8" s="2" customFormat="1" ht="16.899999999999999" customHeight="1">
      <c r="A141" s="36"/>
      <c r="B141" s="41"/>
      <c r="C141" s="279" t="s">
        <v>993</v>
      </c>
      <c r="D141" s="279" t="s">
        <v>1013</v>
      </c>
      <c r="E141" s="19" t="s">
        <v>19</v>
      </c>
      <c r="F141" s="280">
        <v>70</v>
      </c>
      <c r="G141" s="36"/>
      <c r="H141" s="41"/>
    </row>
    <row r="142" spans="1:8" s="2" customFormat="1" ht="16.899999999999999" customHeight="1">
      <c r="A142" s="36"/>
      <c r="B142" s="41"/>
      <c r="C142" s="281" t="s">
        <v>1453</v>
      </c>
      <c r="D142" s="36"/>
      <c r="E142" s="36"/>
      <c r="F142" s="36"/>
      <c r="G142" s="36"/>
      <c r="H142" s="41"/>
    </row>
    <row r="143" spans="1:8" s="2" customFormat="1" ht="16.899999999999999" customHeight="1">
      <c r="A143" s="36"/>
      <c r="B143" s="41"/>
      <c r="C143" s="279" t="s">
        <v>1023</v>
      </c>
      <c r="D143" s="279" t="s">
        <v>1024</v>
      </c>
      <c r="E143" s="19" t="s">
        <v>286</v>
      </c>
      <c r="F143" s="280">
        <v>77</v>
      </c>
      <c r="G143" s="36"/>
      <c r="H143" s="41"/>
    </row>
    <row r="144" spans="1:8" s="2" customFormat="1" ht="16.899999999999999" customHeight="1">
      <c r="A144" s="36"/>
      <c r="B144" s="41"/>
      <c r="C144" s="275" t="s">
        <v>991</v>
      </c>
      <c r="D144" s="276" t="s">
        <v>19</v>
      </c>
      <c r="E144" s="277" t="s">
        <v>19</v>
      </c>
      <c r="F144" s="278">
        <v>126</v>
      </c>
      <c r="G144" s="36"/>
      <c r="H144" s="41"/>
    </row>
    <row r="145" spans="1:8" s="2" customFormat="1" ht="16.899999999999999" customHeight="1">
      <c r="A145" s="36"/>
      <c r="B145" s="41"/>
      <c r="C145" s="279" t="s">
        <v>19</v>
      </c>
      <c r="D145" s="279" t="s">
        <v>1008</v>
      </c>
      <c r="E145" s="19" t="s">
        <v>19</v>
      </c>
      <c r="F145" s="280">
        <v>52</v>
      </c>
      <c r="G145" s="36"/>
      <c r="H145" s="41"/>
    </row>
    <row r="146" spans="1:8" s="2" customFormat="1" ht="16.899999999999999" customHeight="1">
      <c r="A146" s="36"/>
      <c r="B146" s="41"/>
      <c r="C146" s="279" t="s">
        <v>19</v>
      </c>
      <c r="D146" s="279" t="s">
        <v>1009</v>
      </c>
      <c r="E146" s="19" t="s">
        <v>19</v>
      </c>
      <c r="F146" s="280">
        <v>18</v>
      </c>
      <c r="G146" s="36"/>
      <c r="H146" s="41"/>
    </row>
    <row r="147" spans="1:8" s="2" customFormat="1" ht="16.899999999999999" customHeight="1">
      <c r="A147" s="36"/>
      <c r="B147" s="41"/>
      <c r="C147" s="279" t="s">
        <v>19</v>
      </c>
      <c r="D147" s="279" t="s">
        <v>1010</v>
      </c>
      <c r="E147" s="19" t="s">
        <v>19</v>
      </c>
      <c r="F147" s="280">
        <v>15</v>
      </c>
      <c r="G147" s="36"/>
      <c r="H147" s="41"/>
    </row>
    <row r="148" spans="1:8" s="2" customFormat="1" ht="16.899999999999999" customHeight="1">
      <c r="A148" s="36"/>
      <c r="B148" s="41"/>
      <c r="C148" s="279" t="s">
        <v>19</v>
      </c>
      <c r="D148" s="279" t="s">
        <v>1011</v>
      </c>
      <c r="E148" s="19" t="s">
        <v>19</v>
      </c>
      <c r="F148" s="280">
        <v>20</v>
      </c>
      <c r="G148" s="36"/>
      <c r="H148" s="41"/>
    </row>
    <row r="149" spans="1:8" s="2" customFormat="1" ht="16.899999999999999" customHeight="1">
      <c r="A149" s="36"/>
      <c r="B149" s="41"/>
      <c r="C149" s="279" t="s">
        <v>19</v>
      </c>
      <c r="D149" s="279" t="s">
        <v>1012</v>
      </c>
      <c r="E149" s="19" t="s">
        <v>19</v>
      </c>
      <c r="F149" s="280">
        <v>21</v>
      </c>
      <c r="G149" s="36"/>
      <c r="H149" s="41"/>
    </row>
    <row r="150" spans="1:8" s="2" customFormat="1" ht="16.899999999999999" customHeight="1">
      <c r="A150" s="36"/>
      <c r="B150" s="41"/>
      <c r="C150" s="279" t="s">
        <v>991</v>
      </c>
      <c r="D150" s="279" t="s">
        <v>1013</v>
      </c>
      <c r="E150" s="19" t="s">
        <v>19</v>
      </c>
      <c r="F150" s="280">
        <v>126</v>
      </c>
      <c r="G150" s="36"/>
      <c r="H150" s="41"/>
    </row>
    <row r="151" spans="1:8" s="2" customFormat="1" ht="16.899999999999999" customHeight="1">
      <c r="A151" s="36"/>
      <c r="B151" s="41"/>
      <c r="C151" s="281" t="s">
        <v>1453</v>
      </c>
      <c r="D151" s="36"/>
      <c r="E151" s="36"/>
      <c r="F151" s="36"/>
      <c r="G151" s="36"/>
      <c r="H151" s="41"/>
    </row>
    <row r="152" spans="1:8" s="2" customFormat="1" ht="16.899999999999999" customHeight="1">
      <c r="A152" s="36"/>
      <c r="B152" s="41"/>
      <c r="C152" s="279" t="s">
        <v>437</v>
      </c>
      <c r="D152" s="279" t="s">
        <v>1462</v>
      </c>
      <c r="E152" s="19" t="s">
        <v>286</v>
      </c>
      <c r="F152" s="280">
        <v>138.6</v>
      </c>
      <c r="G152" s="36"/>
      <c r="H152" s="41"/>
    </row>
    <row r="153" spans="1:8" s="2" customFormat="1" ht="16.899999999999999" customHeight="1">
      <c r="A153" s="36"/>
      <c r="B153" s="41"/>
      <c r="C153" s="275" t="s">
        <v>998</v>
      </c>
      <c r="D153" s="276" t="s">
        <v>19</v>
      </c>
      <c r="E153" s="277" t="s">
        <v>19</v>
      </c>
      <c r="F153" s="278">
        <v>45</v>
      </c>
      <c r="G153" s="36"/>
      <c r="H153" s="41"/>
    </row>
    <row r="154" spans="1:8" s="2" customFormat="1" ht="16.899999999999999" customHeight="1">
      <c r="A154" s="36"/>
      <c r="B154" s="41"/>
      <c r="C154" s="279" t="s">
        <v>19</v>
      </c>
      <c r="D154" s="279" t="s">
        <v>1028</v>
      </c>
      <c r="E154" s="19" t="s">
        <v>19</v>
      </c>
      <c r="F154" s="280">
        <v>15</v>
      </c>
      <c r="G154" s="36"/>
      <c r="H154" s="41"/>
    </row>
    <row r="155" spans="1:8" s="2" customFormat="1" ht="16.899999999999999" customHeight="1">
      <c r="A155" s="36"/>
      <c r="B155" s="41"/>
      <c r="C155" s="279" t="s">
        <v>19</v>
      </c>
      <c r="D155" s="279" t="s">
        <v>1029</v>
      </c>
      <c r="E155" s="19" t="s">
        <v>19</v>
      </c>
      <c r="F155" s="280">
        <v>30</v>
      </c>
      <c r="G155" s="36"/>
      <c r="H155" s="41"/>
    </row>
    <row r="156" spans="1:8" s="2" customFormat="1" ht="16.899999999999999" customHeight="1">
      <c r="A156" s="36"/>
      <c r="B156" s="41"/>
      <c r="C156" s="279" t="s">
        <v>998</v>
      </c>
      <c r="D156" s="279" t="s">
        <v>1013</v>
      </c>
      <c r="E156" s="19" t="s">
        <v>19</v>
      </c>
      <c r="F156" s="280">
        <v>45</v>
      </c>
      <c r="G156" s="36"/>
      <c r="H156" s="41"/>
    </row>
    <row r="157" spans="1:8" s="2" customFormat="1" ht="16.899999999999999" customHeight="1">
      <c r="A157" s="36"/>
      <c r="B157" s="41"/>
      <c r="C157" s="281" t="s">
        <v>1453</v>
      </c>
      <c r="D157" s="36"/>
      <c r="E157" s="36"/>
      <c r="F157" s="36"/>
      <c r="G157" s="36"/>
      <c r="H157" s="41"/>
    </row>
    <row r="158" spans="1:8" s="2" customFormat="1" ht="16.899999999999999" customHeight="1">
      <c r="A158" s="36"/>
      <c r="B158" s="41"/>
      <c r="C158" s="279" t="s">
        <v>458</v>
      </c>
      <c r="D158" s="279" t="s">
        <v>459</v>
      </c>
      <c r="E158" s="19" t="s">
        <v>286</v>
      </c>
      <c r="F158" s="280">
        <v>49.5</v>
      </c>
      <c r="G158" s="36"/>
      <c r="H158" s="41"/>
    </row>
    <row r="159" spans="1:8" s="2" customFormat="1" ht="16.899999999999999" customHeight="1">
      <c r="A159" s="36"/>
      <c r="B159" s="41"/>
      <c r="C159" s="275" t="s">
        <v>994</v>
      </c>
      <c r="D159" s="276" t="s">
        <v>19</v>
      </c>
      <c r="E159" s="277" t="s">
        <v>19</v>
      </c>
      <c r="F159" s="278">
        <v>45</v>
      </c>
      <c r="G159" s="36"/>
      <c r="H159" s="41"/>
    </row>
    <row r="160" spans="1:8" s="2" customFormat="1" ht="16.899999999999999" customHeight="1">
      <c r="A160" s="36"/>
      <c r="B160" s="41"/>
      <c r="C160" s="279" t="s">
        <v>19</v>
      </c>
      <c r="D160" s="279" t="s">
        <v>1028</v>
      </c>
      <c r="E160" s="19" t="s">
        <v>19</v>
      </c>
      <c r="F160" s="280">
        <v>15</v>
      </c>
      <c r="G160" s="36"/>
      <c r="H160" s="41"/>
    </row>
    <row r="161" spans="1:8" s="2" customFormat="1" ht="16.899999999999999" customHeight="1">
      <c r="A161" s="36"/>
      <c r="B161" s="41"/>
      <c r="C161" s="279" t="s">
        <v>19</v>
      </c>
      <c r="D161" s="279" t="s">
        <v>1029</v>
      </c>
      <c r="E161" s="19" t="s">
        <v>19</v>
      </c>
      <c r="F161" s="280">
        <v>30</v>
      </c>
      <c r="G161" s="36"/>
      <c r="H161" s="41"/>
    </row>
    <row r="162" spans="1:8" s="2" customFormat="1" ht="16.899999999999999" customHeight="1">
      <c r="A162" s="36"/>
      <c r="B162" s="41"/>
      <c r="C162" s="279" t="s">
        <v>994</v>
      </c>
      <c r="D162" s="279" t="s">
        <v>1013</v>
      </c>
      <c r="E162" s="19" t="s">
        <v>19</v>
      </c>
      <c r="F162" s="280">
        <v>45</v>
      </c>
      <c r="G162" s="36"/>
      <c r="H162" s="41"/>
    </row>
    <row r="163" spans="1:8" s="2" customFormat="1" ht="16.899999999999999" customHeight="1">
      <c r="A163" s="36"/>
      <c r="B163" s="41"/>
      <c r="C163" s="281" t="s">
        <v>1453</v>
      </c>
      <c r="D163" s="36"/>
      <c r="E163" s="36"/>
      <c r="F163" s="36"/>
      <c r="G163" s="36"/>
      <c r="H163" s="41"/>
    </row>
    <row r="164" spans="1:8" s="2" customFormat="1" ht="16.899999999999999" customHeight="1">
      <c r="A164" s="36"/>
      <c r="B164" s="41"/>
      <c r="C164" s="279" t="s">
        <v>450</v>
      </c>
      <c r="D164" s="279" t="s">
        <v>1463</v>
      </c>
      <c r="E164" s="19" t="s">
        <v>286</v>
      </c>
      <c r="F164" s="280">
        <v>49.5</v>
      </c>
      <c r="G164" s="36"/>
      <c r="H164" s="41"/>
    </row>
    <row r="165" spans="1:8" s="2" customFormat="1" ht="26.45" customHeight="1">
      <c r="A165" s="36"/>
      <c r="B165" s="41"/>
      <c r="C165" s="274" t="s">
        <v>1464</v>
      </c>
      <c r="D165" s="274" t="s">
        <v>136</v>
      </c>
      <c r="E165" s="36"/>
      <c r="F165" s="36"/>
      <c r="G165" s="36"/>
      <c r="H165" s="41"/>
    </row>
    <row r="166" spans="1:8" s="2" customFormat="1" ht="16.899999999999999" customHeight="1">
      <c r="A166" s="36"/>
      <c r="B166" s="41"/>
      <c r="C166" s="275" t="s">
        <v>152</v>
      </c>
      <c r="D166" s="276" t="s">
        <v>153</v>
      </c>
      <c r="E166" s="277" t="s">
        <v>19</v>
      </c>
      <c r="F166" s="278">
        <v>0.66</v>
      </c>
      <c r="G166" s="36"/>
      <c r="H166" s="41"/>
    </row>
    <row r="167" spans="1:8" s="2" customFormat="1" ht="16.899999999999999" customHeight="1">
      <c r="A167" s="36"/>
      <c r="B167" s="41"/>
      <c r="C167" s="279" t="s">
        <v>19</v>
      </c>
      <c r="D167" s="279" t="s">
        <v>277</v>
      </c>
      <c r="E167" s="19" t="s">
        <v>19</v>
      </c>
      <c r="F167" s="280">
        <v>0</v>
      </c>
      <c r="G167" s="36"/>
      <c r="H167" s="41"/>
    </row>
    <row r="168" spans="1:8" s="2" customFormat="1" ht="16.899999999999999" customHeight="1">
      <c r="A168" s="36"/>
      <c r="B168" s="41"/>
      <c r="C168" s="279" t="s">
        <v>152</v>
      </c>
      <c r="D168" s="279" t="s">
        <v>278</v>
      </c>
      <c r="E168" s="19" t="s">
        <v>19</v>
      </c>
      <c r="F168" s="280">
        <v>0.66</v>
      </c>
      <c r="G168" s="36"/>
      <c r="H168" s="41"/>
    </row>
    <row r="169" spans="1:8" s="2" customFormat="1" ht="16.899999999999999" customHeight="1">
      <c r="A169" s="36"/>
      <c r="B169" s="41"/>
      <c r="C169" s="281" t="s">
        <v>1453</v>
      </c>
      <c r="D169" s="36"/>
      <c r="E169" s="36"/>
      <c r="F169" s="36"/>
      <c r="G169" s="36"/>
      <c r="H169" s="41"/>
    </row>
    <row r="170" spans="1:8" s="2" customFormat="1" ht="16.899999999999999" customHeight="1">
      <c r="A170" s="36"/>
      <c r="B170" s="41"/>
      <c r="C170" s="279" t="s">
        <v>269</v>
      </c>
      <c r="D170" s="279" t="s">
        <v>1454</v>
      </c>
      <c r="E170" s="19" t="s">
        <v>210</v>
      </c>
      <c r="F170" s="280">
        <v>4.95</v>
      </c>
      <c r="G170" s="36"/>
      <c r="H170" s="41"/>
    </row>
    <row r="171" spans="1:8" s="2" customFormat="1" ht="16.899999999999999" customHeight="1">
      <c r="A171" s="36"/>
      <c r="B171" s="41"/>
      <c r="C171" s="279" t="s">
        <v>307</v>
      </c>
      <c r="D171" s="279" t="s">
        <v>1455</v>
      </c>
      <c r="E171" s="19" t="s">
        <v>210</v>
      </c>
      <c r="F171" s="280">
        <v>6.1840000000000002</v>
      </c>
      <c r="G171" s="36"/>
      <c r="H171" s="41"/>
    </row>
    <row r="172" spans="1:8" s="2" customFormat="1" ht="16.899999999999999" customHeight="1">
      <c r="A172" s="36"/>
      <c r="B172" s="41"/>
      <c r="C172" s="275" t="s">
        <v>162</v>
      </c>
      <c r="D172" s="276" t="s">
        <v>163</v>
      </c>
      <c r="E172" s="277" t="s">
        <v>19</v>
      </c>
      <c r="F172" s="278">
        <v>0.53400000000000003</v>
      </c>
      <c r="G172" s="36"/>
      <c r="H172" s="41"/>
    </row>
    <row r="173" spans="1:8" s="2" customFormat="1" ht="16.899999999999999" customHeight="1">
      <c r="A173" s="36"/>
      <c r="B173" s="41"/>
      <c r="C173" s="279" t="s">
        <v>19</v>
      </c>
      <c r="D173" s="279" t="s">
        <v>1261</v>
      </c>
      <c r="E173" s="19" t="s">
        <v>19</v>
      </c>
      <c r="F173" s="280">
        <v>0</v>
      </c>
      <c r="G173" s="36"/>
      <c r="H173" s="41"/>
    </row>
    <row r="174" spans="1:8" s="2" customFormat="1" ht="16.899999999999999" customHeight="1">
      <c r="A174" s="36"/>
      <c r="B174" s="41"/>
      <c r="C174" s="279" t="s">
        <v>162</v>
      </c>
      <c r="D174" s="279" t="s">
        <v>317</v>
      </c>
      <c r="E174" s="19" t="s">
        <v>19</v>
      </c>
      <c r="F174" s="280">
        <v>0.53400000000000003</v>
      </c>
      <c r="G174" s="36"/>
      <c r="H174" s="41"/>
    </row>
    <row r="175" spans="1:8" s="2" customFormat="1" ht="16.899999999999999" customHeight="1">
      <c r="A175" s="36"/>
      <c r="B175" s="41"/>
      <c r="C175" s="281" t="s">
        <v>1453</v>
      </c>
      <c r="D175" s="36"/>
      <c r="E175" s="36"/>
      <c r="F175" s="36"/>
      <c r="G175" s="36"/>
      <c r="H175" s="41"/>
    </row>
    <row r="176" spans="1:8" s="2" customFormat="1" ht="16.899999999999999" customHeight="1">
      <c r="A176" s="36"/>
      <c r="B176" s="41"/>
      <c r="C176" s="279" t="s">
        <v>307</v>
      </c>
      <c r="D176" s="279" t="s">
        <v>1455</v>
      </c>
      <c r="E176" s="19" t="s">
        <v>210</v>
      </c>
      <c r="F176" s="280">
        <v>6.1840000000000002</v>
      </c>
      <c r="G176" s="36"/>
      <c r="H176" s="41"/>
    </row>
    <row r="177" spans="1:8" s="2" customFormat="1" ht="16.899999999999999" customHeight="1">
      <c r="A177" s="36"/>
      <c r="B177" s="41"/>
      <c r="C177" s="275" t="s">
        <v>159</v>
      </c>
      <c r="D177" s="276" t="s">
        <v>160</v>
      </c>
      <c r="E177" s="277" t="s">
        <v>19</v>
      </c>
      <c r="F177" s="278">
        <v>2.851</v>
      </c>
      <c r="G177" s="36"/>
      <c r="H177" s="41"/>
    </row>
    <row r="178" spans="1:8" s="2" customFormat="1" ht="16.899999999999999" customHeight="1">
      <c r="A178" s="36"/>
      <c r="B178" s="41"/>
      <c r="C178" s="279" t="s">
        <v>19</v>
      </c>
      <c r="D178" s="279" t="s">
        <v>281</v>
      </c>
      <c r="E178" s="19" t="s">
        <v>19</v>
      </c>
      <c r="F178" s="280">
        <v>0</v>
      </c>
      <c r="G178" s="36"/>
      <c r="H178" s="41"/>
    </row>
    <row r="179" spans="1:8" s="2" customFormat="1" ht="16.899999999999999" customHeight="1">
      <c r="A179" s="36"/>
      <c r="B179" s="41"/>
      <c r="C179" s="279" t="s">
        <v>159</v>
      </c>
      <c r="D179" s="279" t="s">
        <v>282</v>
      </c>
      <c r="E179" s="19" t="s">
        <v>19</v>
      </c>
      <c r="F179" s="280">
        <v>2.851</v>
      </c>
      <c r="G179" s="36"/>
      <c r="H179" s="41"/>
    </row>
    <row r="180" spans="1:8" s="2" customFormat="1" ht="16.899999999999999" customHeight="1">
      <c r="A180" s="36"/>
      <c r="B180" s="41"/>
      <c r="C180" s="281" t="s">
        <v>1453</v>
      </c>
      <c r="D180" s="36"/>
      <c r="E180" s="36"/>
      <c r="F180" s="36"/>
      <c r="G180" s="36"/>
      <c r="H180" s="41"/>
    </row>
    <row r="181" spans="1:8" s="2" customFormat="1" ht="16.899999999999999" customHeight="1">
      <c r="A181" s="36"/>
      <c r="B181" s="41"/>
      <c r="C181" s="279" t="s">
        <v>269</v>
      </c>
      <c r="D181" s="279" t="s">
        <v>1454</v>
      </c>
      <c r="E181" s="19" t="s">
        <v>210</v>
      </c>
      <c r="F181" s="280">
        <v>4.95</v>
      </c>
      <c r="G181" s="36"/>
      <c r="H181" s="41"/>
    </row>
    <row r="182" spans="1:8" s="2" customFormat="1" ht="16.899999999999999" customHeight="1">
      <c r="A182" s="36"/>
      <c r="B182" s="41"/>
      <c r="C182" s="279" t="s">
        <v>307</v>
      </c>
      <c r="D182" s="279" t="s">
        <v>1455</v>
      </c>
      <c r="E182" s="19" t="s">
        <v>210</v>
      </c>
      <c r="F182" s="280">
        <v>6.1840000000000002</v>
      </c>
      <c r="G182" s="36"/>
      <c r="H182" s="41"/>
    </row>
    <row r="183" spans="1:8" s="2" customFormat="1" ht="16.899999999999999" customHeight="1">
      <c r="A183" s="36"/>
      <c r="B183" s="41"/>
      <c r="C183" s="275" t="s">
        <v>168</v>
      </c>
      <c r="D183" s="276" t="s">
        <v>169</v>
      </c>
      <c r="E183" s="277" t="s">
        <v>19</v>
      </c>
      <c r="F183" s="278">
        <v>1.827</v>
      </c>
      <c r="G183" s="36"/>
      <c r="H183" s="41"/>
    </row>
    <row r="184" spans="1:8" s="2" customFormat="1" ht="16.899999999999999" customHeight="1">
      <c r="A184" s="36"/>
      <c r="B184" s="41"/>
      <c r="C184" s="279" t="s">
        <v>19</v>
      </c>
      <c r="D184" s="279" t="s">
        <v>281</v>
      </c>
      <c r="E184" s="19" t="s">
        <v>19</v>
      </c>
      <c r="F184" s="280">
        <v>0</v>
      </c>
      <c r="G184" s="36"/>
      <c r="H184" s="41"/>
    </row>
    <row r="185" spans="1:8" s="2" customFormat="1" ht="16.899999999999999" customHeight="1">
      <c r="A185" s="36"/>
      <c r="B185" s="41"/>
      <c r="C185" s="279" t="s">
        <v>168</v>
      </c>
      <c r="D185" s="279" t="s">
        <v>319</v>
      </c>
      <c r="E185" s="19" t="s">
        <v>19</v>
      </c>
      <c r="F185" s="280">
        <v>1.827</v>
      </c>
      <c r="G185" s="36"/>
      <c r="H185" s="41"/>
    </row>
    <row r="186" spans="1:8" s="2" customFormat="1" ht="16.899999999999999" customHeight="1">
      <c r="A186" s="36"/>
      <c r="B186" s="41"/>
      <c r="C186" s="281" t="s">
        <v>1453</v>
      </c>
      <c r="D186" s="36"/>
      <c r="E186" s="36"/>
      <c r="F186" s="36"/>
      <c r="G186" s="36"/>
      <c r="H186" s="41"/>
    </row>
    <row r="187" spans="1:8" s="2" customFormat="1" ht="16.899999999999999" customHeight="1">
      <c r="A187" s="36"/>
      <c r="B187" s="41"/>
      <c r="C187" s="279" t="s">
        <v>307</v>
      </c>
      <c r="D187" s="279" t="s">
        <v>1455</v>
      </c>
      <c r="E187" s="19" t="s">
        <v>210</v>
      </c>
      <c r="F187" s="280">
        <v>6.1840000000000002</v>
      </c>
      <c r="G187" s="36"/>
      <c r="H187" s="41"/>
    </row>
    <row r="188" spans="1:8" s="2" customFormat="1" ht="16.899999999999999" customHeight="1">
      <c r="A188" s="36"/>
      <c r="B188" s="41"/>
      <c r="C188" s="275" t="s">
        <v>155</v>
      </c>
      <c r="D188" s="276" t="s">
        <v>156</v>
      </c>
      <c r="E188" s="277" t="s">
        <v>19</v>
      </c>
      <c r="F188" s="278">
        <v>1.21</v>
      </c>
      <c r="G188" s="36"/>
      <c r="H188" s="41"/>
    </row>
    <row r="189" spans="1:8" s="2" customFormat="1" ht="16.899999999999999" customHeight="1">
      <c r="A189" s="36"/>
      <c r="B189" s="41"/>
      <c r="C189" s="279" t="s">
        <v>19</v>
      </c>
      <c r="D189" s="279" t="s">
        <v>279</v>
      </c>
      <c r="E189" s="19" t="s">
        <v>19</v>
      </c>
      <c r="F189" s="280">
        <v>0</v>
      </c>
      <c r="G189" s="36"/>
      <c r="H189" s="41"/>
    </row>
    <row r="190" spans="1:8" s="2" customFormat="1" ht="16.899999999999999" customHeight="1">
      <c r="A190" s="36"/>
      <c r="B190" s="41"/>
      <c r="C190" s="279" t="s">
        <v>155</v>
      </c>
      <c r="D190" s="279" t="s">
        <v>280</v>
      </c>
      <c r="E190" s="19" t="s">
        <v>19</v>
      </c>
      <c r="F190" s="280">
        <v>1.21</v>
      </c>
      <c r="G190" s="36"/>
      <c r="H190" s="41"/>
    </row>
    <row r="191" spans="1:8" s="2" customFormat="1" ht="16.899999999999999" customHeight="1">
      <c r="A191" s="36"/>
      <c r="B191" s="41"/>
      <c r="C191" s="281" t="s">
        <v>1453</v>
      </c>
      <c r="D191" s="36"/>
      <c r="E191" s="36"/>
      <c r="F191" s="36"/>
      <c r="G191" s="36"/>
      <c r="H191" s="41"/>
    </row>
    <row r="192" spans="1:8" s="2" customFormat="1" ht="16.899999999999999" customHeight="1">
      <c r="A192" s="36"/>
      <c r="B192" s="41"/>
      <c r="C192" s="279" t="s">
        <v>269</v>
      </c>
      <c r="D192" s="279" t="s">
        <v>1454</v>
      </c>
      <c r="E192" s="19" t="s">
        <v>210</v>
      </c>
      <c r="F192" s="280">
        <v>4.95</v>
      </c>
      <c r="G192" s="36"/>
      <c r="H192" s="41"/>
    </row>
    <row r="193" spans="1:8" s="2" customFormat="1" ht="16.899999999999999" customHeight="1">
      <c r="A193" s="36"/>
      <c r="B193" s="41"/>
      <c r="C193" s="279" t="s">
        <v>307</v>
      </c>
      <c r="D193" s="279" t="s">
        <v>1455</v>
      </c>
      <c r="E193" s="19" t="s">
        <v>210</v>
      </c>
      <c r="F193" s="280">
        <v>6.1840000000000002</v>
      </c>
      <c r="G193" s="36"/>
      <c r="H193" s="41"/>
    </row>
    <row r="194" spans="1:8" s="2" customFormat="1" ht="16.899999999999999" customHeight="1">
      <c r="A194" s="36"/>
      <c r="B194" s="41"/>
      <c r="C194" s="275" t="s">
        <v>165</v>
      </c>
      <c r="D194" s="276" t="s">
        <v>166</v>
      </c>
      <c r="E194" s="277" t="s">
        <v>19</v>
      </c>
      <c r="F194" s="278">
        <v>0.88600000000000001</v>
      </c>
      <c r="G194" s="36"/>
      <c r="H194" s="41"/>
    </row>
    <row r="195" spans="1:8" s="2" customFormat="1" ht="16.899999999999999" customHeight="1">
      <c r="A195" s="36"/>
      <c r="B195" s="41"/>
      <c r="C195" s="279" t="s">
        <v>19</v>
      </c>
      <c r="D195" s="279" t="s">
        <v>279</v>
      </c>
      <c r="E195" s="19" t="s">
        <v>19</v>
      </c>
      <c r="F195" s="280">
        <v>0</v>
      </c>
      <c r="G195" s="36"/>
      <c r="H195" s="41"/>
    </row>
    <row r="196" spans="1:8" s="2" customFormat="1" ht="16.899999999999999" customHeight="1">
      <c r="A196" s="36"/>
      <c r="B196" s="41"/>
      <c r="C196" s="279" t="s">
        <v>165</v>
      </c>
      <c r="D196" s="279" t="s">
        <v>318</v>
      </c>
      <c r="E196" s="19" t="s">
        <v>19</v>
      </c>
      <c r="F196" s="280">
        <v>0.88600000000000001</v>
      </c>
      <c r="G196" s="36"/>
      <c r="H196" s="41"/>
    </row>
    <row r="197" spans="1:8" s="2" customFormat="1" ht="16.899999999999999" customHeight="1">
      <c r="A197" s="36"/>
      <c r="B197" s="41"/>
      <c r="C197" s="281" t="s">
        <v>1453</v>
      </c>
      <c r="D197" s="36"/>
      <c r="E197" s="36"/>
      <c r="F197" s="36"/>
      <c r="G197" s="36"/>
      <c r="H197" s="41"/>
    </row>
    <row r="198" spans="1:8" s="2" customFormat="1" ht="16.899999999999999" customHeight="1">
      <c r="A198" s="36"/>
      <c r="B198" s="41"/>
      <c r="C198" s="279" t="s">
        <v>307</v>
      </c>
      <c r="D198" s="279" t="s">
        <v>1455</v>
      </c>
      <c r="E198" s="19" t="s">
        <v>210</v>
      </c>
      <c r="F198" s="280">
        <v>6.1840000000000002</v>
      </c>
      <c r="G198" s="36"/>
      <c r="H198" s="41"/>
    </row>
    <row r="199" spans="1:8" s="2" customFormat="1" ht="7.35" customHeight="1">
      <c r="A199" s="36"/>
      <c r="B199" s="135"/>
      <c r="C199" s="136"/>
      <c r="D199" s="136"/>
      <c r="E199" s="136"/>
      <c r="F199" s="136"/>
      <c r="G199" s="136"/>
      <c r="H199" s="41"/>
    </row>
    <row r="200" spans="1:8" s="2" customFormat="1" ht="11.25">
      <c r="A200" s="36"/>
      <c r="B200" s="36"/>
      <c r="C200" s="36"/>
      <c r="D200" s="36"/>
      <c r="E200" s="36"/>
      <c r="F200" s="36"/>
      <c r="G200" s="36"/>
      <c r="H200" s="36"/>
    </row>
  </sheetData>
  <sheetProtection algorithmName="SHA-512" hashValue="F8dLl/zHFdOj4T8k71aENMOAzIvpERIFfrBgenRPr5URGmnZQv7Fpu+zbN1QuLHu4rN6+tx2udqdhCkjyTM2jQ==" saltValue="kJN9ZT/NmnfR1sipLp0gSqK6209VjbJlkreUU2erouukwN3YhforYop5jwP/w4xT2uOYVBbvObbFeC/ewLSpH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82" customWidth="1"/>
    <col min="2" max="2" width="1.6640625" style="282" customWidth="1"/>
    <col min="3" max="4" width="5" style="282" customWidth="1"/>
    <col min="5" max="5" width="11.6640625" style="282" customWidth="1"/>
    <col min="6" max="6" width="9.1640625" style="282" customWidth="1"/>
    <col min="7" max="7" width="5" style="282" customWidth="1"/>
    <col min="8" max="8" width="77.83203125" style="282" customWidth="1"/>
    <col min="9" max="10" width="20" style="282" customWidth="1"/>
    <col min="11" max="11" width="1.6640625" style="282" customWidth="1"/>
  </cols>
  <sheetData>
    <row r="1" spans="2:11" s="1" customFormat="1" ht="37.5" customHeight="1"/>
    <row r="2" spans="2:11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pans="2:11" s="17" customFormat="1" ht="45" customHeight="1">
      <c r="B3" s="286"/>
      <c r="C3" s="419" t="s">
        <v>1465</v>
      </c>
      <c r="D3" s="419"/>
      <c r="E3" s="419"/>
      <c r="F3" s="419"/>
      <c r="G3" s="419"/>
      <c r="H3" s="419"/>
      <c r="I3" s="419"/>
      <c r="J3" s="419"/>
      <c r="K3" s="287"/>
    </row>
    <row r="4" spans="2:11" s="1" customFormat="1" ht="25.5" customHeight="1">
      <c r="B4" s="288"/>
      <c r="C4" s="424" t="s">
        <v>1466</v>
      </c>
      <c r="D4" s="424"/>
      <c r="E4" s="424"/>
      <c r="F4" s="424"/>
      <c r="G4" s="424"/>
      <c r="H4" s="424"/>
      <c r="I4" s="424"/>
      <c r="J4" s="424"/>
      <c r="K4" s="289"/>
    </row>
    <row r="5" spans="2:11" s="1" customFormat="1" ht="5.25" customHeight="1">
      <c r="B5" s="288"/>
      <c r="C5" s="290"/>
      <c r="D5" s="290"/>
      <c r="E5" s="290"/>
      <c r="F5" s="290"/>
      <c r="G5" s="290"/>
      <c r="H5" s="290"/>
      <c r="I5" s="290"/>
      <c r="J5" s="290"/>
      <c r="K5" s="289"/>
    </row>
    <row r="6" spans="2:11" s="1" customFormat="1" ht="15" customHeight="1">
      <c r="B6" s="288"/>
      <c r="C6" s="423" t="s">
        <v>1467</v>
      </c>
      <c r="D6" s="423"/>
      <c r="E6" s="423"/>
      <c r="F6" s="423"/>
      <c r="G6" s="423"/>
      <c r="H6" s="423"/>
      <c r="I6" s="423"/>
      <c r="J6" s="423"/>
      <c r="K6" s="289"/>
    </row>
    <row r="7" spans="2:11" s="1" customFormat="1" ht="15" customHeight="1">
      <c r="B7" s="292"/>
      <c r="C7" s="423" t="s">
        <v>1468</v>
      </c>
      <c r="D7" s="423"/>
      <c r="E7" s="423"/>
      <c r="F7" s="423"/>
      <c r="G7" s="423"/>
      <c r="H7" s="423"/>
      <c r="I7" s="423"/>
      <c r="J7" s="423"/>
      <c r="K7" s="289"/>
    </row>
    <row r="8" spans="2:11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pans="2:11" s="1" customFormat="1" ht="15" customHeight="1">
      <c r="B9" s="292"/>
      <c r="C9" s="423" t="s">
        <v>1469</v>
      </c>
      <c r="D9" s="423"/>
      <c r="E9" s="423"/>
      <c r="F9" s="423"/>
      <c r="G9" s="423"/>
      <c r="H9" s="423"/>
      <c r="I9" s="423"/>
      <c r="J9" s="423"/>
      <c r="K9" s="289"/>
    </row>
    <row r="10" spans="2:11" s="1" customFormat="1" ht="15" customHeight="1">
      <c r="B10" s="292"/>
      <c r="C10" s="291"/>
      <c r="D10" s="423" t="s">
        <v>1470</v>
      </c>
      <c r="E10" s="423"/>
      <c r="F10" s="423"/>
      <c r="G10" s="423"/>
      <c r="H10" s="423"/>
      <c r="I10" s="423"/>
      <c r="J10" s="423"/>
      <c r="K10" s="289"/>
    </row>
    <row r="11" spans="2:11" s="1" customFormat="1" ht="15" customHeight="1">
      <c r="B11" s="292"/>
      <c r="C11" s="293"/>
      <c r="D11" s="423" t="s">
        <v>1471</v>
      </c>
      <c r="E11" s="423"/>
      <c r="F11" s="423"/>
      <c r="G11" s="423"/>
      <c r="H11" s="423"/>
      <c r="I11" s="423"/>
      <c r="J11" s="423"/>
      <c r="K11" s="289"/>
    </row>
    <row r="12" spans="2:11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pans="2:11" s="1" customFormat="1" ht="15" customHeight="1">
      <c r="B13" s="292"/>
      <c r="C13" s="293"/>
      <c r="D13" s="294" t="s">
        <v>1472</v>
      </c>
      <c r="E13" s="291"/>
      <c r="F13" s="291"/>
      <c r="G13" s="291"/>
      <c r="H13" s="291"/>
      <c r="I13" s="291"/>
      <c r="J13" s="291"/>
      <c r="K13" s="289"/>
    </row>
    <row r="14" spans="2:11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pans="2:11" s="1" customFormat="1" ht="15" customHeight="1">
      <c r="B15" s="292"/>
      <c r="C15" s="293"/>
      <c r="D15" s="423" t="s">
        <v>1473</v>
      </c>
      <c r="E15" s="423"/>
      <c r="F15" s="423"/>
      <c r="G15" s="423"/>
      <c r="H15" s="423"/>
      <c r="I15" s="423"/>
      <c r="J15" s="423"/>
      <c r="K15" s="289"/>
    </row>
    <row r="16" spans="2:11" s="1" customFormat="1" ht="15" customHeight="1">
      <c r="B16" s="292"/>
      <c r="C16" s="293"/>
      <c r="D16" s="423" t="s">
        <v>1474</v>
      </c>
      <c r="E16" s="423"/>
      <c r="F16" s="423"/>
      <c r="G16" s="423"/>
      <c r="H16" s="423"/>
      <c r="I16" s="423"/>
      <c r="J16" s="423"/>
      <c r="K16" s="289"/>
    </row>
    <row r="17" spans="2:11" s="1" customFormat="1" ht="15" customHeight="1">
      <c r="B17" s="292"/>
      <c r="C17" s="293"/>
      <c r="D17" s="423" t="s">
        <v>1475</v>
      </c>
      <c r="E17" s="423"/>
      <c r="F17" s="423"/>
      <c r="G17" s="423"/>
      <c r="H17" s="423"/>
      <c r="I17" s="423"/>
      <c r="J17" s="423"/>
      <c r="K17" s="289"/>
    </row>
    <row r="18" spans="2:11" s="1" customFormat="1" ht="15" customHeight="1">
      <c r="B18" s="292"/>
      <c r="C18" s="293"/>
      <c r="D18" s="293"/>
      <c r="E18" s="295" t="s">
        <v>74</v>
      </c>
      <c r="F18" s="423" t="s">
        <v>1476</v>
      </c>
      <c r="G18" s="423"/>
      <c r="H18" s="423"/>
      <c r="I18" s="423"/>
      <c r="J18" s="423"/>
      <c r="K18" s="289"/>
    </row>
    <row r="19" spans="2:11" s="1" customFormat="1" ht="15" customHeight="1">
      <c r="B19" s="292"/>
      <c r="C19" s="293"/>
      <c r="D19" s="293"/>
      <c r="E19" s="295" t="s">
        <v>1477</v>
      </c>
      <c r="F19" s="423" t="s">
        <v>1478</v>
      </c>
      <c r="G19" s="423"/>
      <c r="H19" s="423"/>
      <c r="I19" s="423"/>
      <c r="J19" s="423"/>
      <c r="K19" s="289"/>
    </row>
    <row r="20" spans="2:11" s="1" customFormat="1" ht="15" customHeight="1">
      <c r="B20" s="292"/>
      <c r="C20" s="293"/>
      <c r="D20" s="293"/>
      <c r="E20" s="295" t="s">
        <v>1479</v>
      </c>
      <c r="F20" s="423" t="s">
        <v>1480</v>
      </c>
      <c r="G20" s="423"/>
      <c r="H20" s="423"/>
      <c r="I20" s="423"/>
      <c r="J20" s="423"/>
      <c r="K20" s="289"/>
    </row>
    <row r="21" spans="2:11" s="1" customFormat="1" ht="15" customHeight="1">
      <c r="B21" s="292"/>
      <c r="C21" s="293"/>
      <c r="D21" s="293"/>
      <c r="E21" s="295" t="s">
        <v>1481</v>
      </c>
      <c r="F21" s="423" t="s">
        <v>1482</v>
      </c>
      <c r="G21" s="423"/>
      <c r="H21" s="423"/>
      <c r="I21" s="423"/>
      <c r="J21" s="423"/>
      <c r="K21" s="289"/>
    </row>
    <row r="22" spans="2:11" s="1" customFormat="1" ht="15" customHeight="1">
      <c r="B22" s="292"/>
      <c r="C22" s="293"/>
      <c r="D22" s="293"/>
      <c r="E22" s="295" t="s">
        <v>383</v>
      </c>
      <c r="F22" s="423" t="s">
        <v>384</v>
      </c>
      <c r="G22" s="423"/>
      <c r="H22" s="423"/>
      <c r="I22" s="423"/>
      <c r="J22" s="423"/>
      <c r="K22" s="289"/>
    </row>
    <row r="23" spans="2:11" s="1" customFormat="1" ht="15" customHeight="1">
      <c r="B23" s="292"/>
      <c r="C23" s="293"/>
      <c r="D23" s="293"/>
      <c r="E23" s="295" t="s">
        <v>79</v>
      </c>
      <c r="F23" s="423" t="s">
        <v>1483</v>
      </c>
      <c r="G23" s="423"/>
      <c r="H23" s="423"/>
      <c r="I23" s="423"/>
      <c r="J23" s="423"/>
      <c r="K23" s="289"/>
    </row>
    <row r="24" spans="2:11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pans="2:11" s="1" customFormat="1" ht="15" customHeight="1">
      <c r="B25" s="292"/>
      <c r="C25" s="423" t="s">
        <v>1484</v>
      </c>
      <c r="D25" s="423"/>
      <c r="E25" s="423"/>
      <c r="F25" s="423"/>
      <c r="G25" s="423"/>
      <c r="H25" s="423"/>
      <c r="I25" s="423"/>
      <c r="J25" s="423"/>
      <c r="K25" s="289"/>
    </row>
    <row r="26" spans="2:11" s="1" customFormat="1" ht="15" customHeight="1">
      <c r="B26" s="292"/>
      <c r="C26" s="423" t="s">
        <v>1485</v>
      </c>
      <c r="D26" s="423"/>
      <c r="E26" s="423"/>
      <c r="F26" s="423"/>
      <c r="G26" s="423"/>
      <c r="H26" s="423"/>
      <c r="I26" s="423"/>
      <c r="J26" s="423"/>
      <c r="K26" s="289"/>
    </row>
    <row r="27" spans="2:11" s="1" customFormat="1" ht="15" customHeight="1">
      <c r="B27" s="292"/>
      <c r="C27" s="291"/>
      <c r="D27" s="423" t="s">
        <v>1486</v>
      </c>
      <c r="E27" s="423"/>
      <c r="F27" s="423"/>
      <c r="G27" s="423"/>
      <c r="H27" s="423"/>
      <c r="I27" s="423"/>
      <c r="J27" s="423"/>
      <c r="K27" s="289"/>
    </row>
    <row r="28" spans="2:11" s="1" customFormat="1" ht="15" customHeight="1">
      <c r="B28" s="292"/>
      <c r="C28" s="293"/>
      <c r="D28" s="423" t="s">
        <v>1487</v>
      </c>
      <c r="E28" s="423"/>
      <c r="F28" s="423"/>
      <c r="G28" s="423"/>
      <c r="H28" s="423"/>
      <c r="I28" s="423"/>
      <c r="J28" s="423"/>
      <c r="K28" s="289"/>
    </row>
    <row r="29" spans="2:11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pans="2:11" s="1" customFormat="1" ht="15" customHeight="1">
      <c r="B30" s="292"/>
      <c r="C30" s="293"/>
      <c r="D30" s="423" t="s">
        <v>1488</v>
      </c>
      <c r="E30" s="423"/>
      <c r="F30" s="423"/>
      <c r="G30" s="423"/>
      <c r="H30" s="423"/>
      <c r="I30" s="423"/>
      <c r="J30" s="423"/>
      <c r="K30" s="289"/>
    </row>
    <row r="31" spans="2:11" s="1" customFormat="1" ht="15" customHeight="1">
      <c r="B31" s="292"/>
      <c r="C31" s="293"/>
      <c r="D31" s="423" t="s">
        <v>1489</v>
      </c>
      <c r="E31" s="423"/>
      <c r="F31" s="423"/>
      <c r="G31" s="423"/>
      <c r="H31" s="423"/>
      <c r="I31" s="423"/>
      <c r="J31" s="423"/>
      <c r="K31" s="289"/>
    </row>
    <row r="32" spans="2:11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pans="2:11" s="1" customFormat="1" ht="15" customHeight="1">
      <c r="B33" s="292"/>
      <c r="C33" s="293"/>
      <c r="D33" s="423" t="s">
        <v>1490</v>
      </c>
      <c r="E33" s="423"/>
      <c r="F33" s="423"/>
      <c r="G33" s="423"/>
      <c r="H33" s="423"/>
      <c r="I33" s="423"/>
      <c r="J33" s="423"/>
      <c r="K33" s="289"/>
    </row>
    <row r="34" spans="2:11" s="1" customFormat="1" ht="15" customHeight="1">
      <c r="B34" s="292"/>
      <c r="C34" s="293"/>
      <c r="D34" s="423" t="s">
        <v>1491</v>
      </c>
      <c r="E34" s="423"/>
      <c r="F34" s="423"/>
      <c r="G34" s="423"/>
      <c r="H34" s="423"/>
      <c r="I34" s="423"/>
      <c r="J34" s="423"/>
      <c r="K34" s="289"/>
    </row>
    <row r="35" spans="2:11" s="1" customFormat="1" ht="15" customHeight="1">
      <c r="B35" s="292"/>
      <c r="C35" s="293"/>
      <c r="D35" s="423" t="s">
        <v>1492</v>
      </c>
      <c r="E35" s="423"/>
      <c r="F35" s="423"/>
      <c r="G35" s="423"/>
      <c r="H35" s="423"/>
      <c r="I35" s="423"/>
      <c r="J35" s="423"/>
      <c r="K35" s="289"/>
    </row>
    <row r="36" spans="2:11" s="1" customFormat="1" ht="15" customHeight="1">
      <c r="B36" s="292"/>
      <c r="C36" s="293"/>
      <c r="D36" s="291"/>
      <c r="E36" s="294" t="s">
        <v>190</v>
      </c>
      <c r="F36" s="291"/>
      <c r="G36" s="423" t="s">
        <v>1493</v>
      </c>
      <c r="H36" s="423"/>
      <c r="I36" s="423"/>
      <c r="J36" s="423"/>
      <c r="K36" s="289"/>
    </row>
    <row r="37" spans="2:11" s="1" customFormat="1" ht="30.75" customHeight="1">
      <c r="B37" s="292"/>
      <c r="C37" s="293"/>
      <c r="D37" s="291"/>
      <c r="E37" s="294" t="s">
        <v>1494</v>
      </c>
      <c r="F37" s="291"/>
      <c r="G37" s="423" t="s">
        <v>1495</v>
      </c>
      <c r="H37" s="423"/>
      <c r="I37" s="423"/>
      <c r="J37" s="423"/>
      <c r="K37" s="289"/>
    </row>
    <row r="38" spans="2:11" s="1" customFormat="1" ht="15" customHeight="1">
      <c r="B38" s="292"/>
      <c r="C38" s="293"/>
      <c r="D38" s="291"/>
      <c r="E38" s="294" t="s">
        <v>49</v>
      </c>
      <c r="F38" s="291"/>
      <c r="G38" s="423" t="s">
        <v>1496</v>
      </c>
      <c r="H38" s="423"/>
      <c r="I38" s="423"/>
      <c r="J38" s="423"/>
      <c r="K38" s="289"/>
    </row>
    <row r="39" spans="2:11" s="1" customFormat="1" ht="15" customHeight="1">
      <c r="B39" s="292"/>
      <c r="C39" s="293"/>
      <c r="D39" s="291"/>
      <c r="E39" s="294" t="s">
        <v>50</v>
      </c>
      <c r="F39" s="291"/>
      <c r="G39" s="423" t="s">
        <v>1497</v>
      </c>
      <c r="H39" s="423"/>
      <c r="I39" s="423"/>
      <c r="J39" s="423"/>
      <c r="K39" s="289"/>
    </row>
    <row r="40" spans="2:11" s="1" customFormat="1" ht="15" customHeight="1">
      <c r="B40" s="292"/>
      <c r="C40" s="293"/>
      <c r="D40" s="291"/>
      <c r="E40" s="294" t="s">
        <v>191</v>
      </c>
      <c r="F40" s="291"/>
      <c r="G40" s="423" t="s">
        <v>1498</v>
      </c>
      <c r="H40" s="423"/>
      <c r="I40" s="423"/>
      <c r="J40" s="423"/>
      <c r="K40" s="289"/>
    </row>
    <row r="41" spans="2:11" s="1" customFormat="1" ht="15" customHeight="1">
      <c r="B41" s="292"/>
      <c r="C41" s="293"/>
      <c r="D41" s="291"/>
      <c r="E41" s="294" t="s">
        <v>192</v>
      </c>
      <c r="F41" s="291"/>
      <c r="G41" s="423" t="s">
        <v>1499</v>
      </c>
      <c r="H41" s="423"/>
      <c r="I41" s="423"/>
      <c r="J41" s="423"/>
      <c r="K41" s="289"/>
    </row>
    <row r="42" spans="2:11" s="1" customFormat="1" ht="15" customHeight="1">
      <c r="B42" s="292"/>
      <c r="C42" s="293"/>
      <c r="D42" s="291"/>
      <c r="E42" s="294" t="s">
        <v>1500</v>
      </c>
      <c r="F42" s="291"/>
      <c r="G42" s="423" t="s">
        <v>1501</v>
      </c>
      <c r="H42" s="423"/>
      <c r="I42" s="423"/>
      <c r="J42" s="423"/>
      <c r="K42" s="289"/>
    </row>
    <row r="43" spans="2:11" s="1" customFormat="1" ht="15" customHeight="1">
      <c r="B43" s="292"/>
      <c r="C43" s="293"/>
      <c r="D43" s="291"/>
      <c r="E43" s="294"/>
      <c r="F43" s="291"/>
      <c r="G43" s="423" t="s">
        <v>1502</v>
      </c>
      <c r="H43" s="423"/>
      <c r="I43" s="423"/>
      <c r="J43" s="423"/>
      <c r="K43" s="289"/>
    </row>
    <row r="44" spans="2:11" s="1" customFormat="1" ht="15" customHeight="1">
      <c r="B44" s="292"/>
      <c r="C44" s="293"/>
      <c r="D44" s="291"/>
      <c r="E44" s="294" t="s">
        <v>1503</v>
      </c>
      <c r="F44" s="291"/>
      <c r="G44" s="423" t="s">
        <v>1504</v>
      </c>
      <c r="H44" s="423"/>
      <c r="I44" s="423"/>
      <c r="J44" s="423"/>
      <c r="K44" s="289"/>
    </row>
    <row r="45" spans="2:11" s="1" customFormat="1" ht="15" customHeight="1">
      <c r="B45" s="292"/>
      <c r="C45" s="293"/>
      <c r="D45" s="291"/>
      <c r="E45" s="294" t="s">
        <v>194</v>
      </c>
      <c r="F45" s="291"/>
      <c r="G45" s="423" t="s">
        <v>1505</v>
      </c>
      <c r="H45" s="423"/>
      <c r="I45" s="423"/>
      <c r="J45" s="423"/>
      <c r="K45" s="289"/>
    </row>
    <row r="46" spans="2:11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pans="2:11" s="1" customFormat="1" ht="15" customHeight="1">
      <c r="B47" s="292"/>
      <c r="C47" s="293"/>
      <c r="D47" s="423" t="s">
        <v>1506</v>
      </c>
      <c r="E47" s="423"/>
      <c r="F47" s="423"/>
      <c r="G47" s="423"/>
      <c r="H47" s="423"/>
      <c r="I47" s="423"/>
      <c r="J47" s="423"/>
      <c r="K47" s="289"/>
    </row>
    <row r="48" spans="2:11" s="1" customFormat="1" ht="15" customHeight="1">
      <c r="B48" s="292"/>
      <c r="C48" s="293"/>
      <c r="D48" s="293"/>
      <c r="E48" s="423" t="s">
        <v>1507</v>
      </c>
      <c r="F48" s="423"/>
      <c r="G48" s="423"/>
      <c r="H48" s="423"/>
      <c r="I48" s="423"/>
      <c r="J48" s="423"/>
      <c r="K48" s="289"/>
    </row>
    <row r="49" spans="2:11" s="1" customFormat="1" ht="15" customHeight="1">
      <c r="B49" s="292"/>
      <c r="C49" s="293"/>
      <c r="D49" s="293"/>
      <c r="E49" s="423" t="s">
        <v>1508</v>
      </c>
      <c r="F49" s="423"/>
      <c r="G49" s="423"/>
      <c r="H49" s="423"/>
      <c r="I49" s="423"/>
      <c r="J49" s="423"/>
      <c r="K49" s="289"/>
    </row>
    <row r="50" spans="2:11" s="1" customFormat="1" ht="15" customHeight="1">
      <c r="B50" s="292"/>
      <c r="C50" s="293"/>
      <c r="D50" s="293"/>
      <c r="E50" s="423" t="s">
        <v>1509</v>
      </c>
      <c r="F50" s="423"/>
      <c r="G50" s="423"/>
      <c r="H50" s="423"/>
      <c r="I50" s="423"/>
      <c r="J50" s="423"/>
      <c r="K50" s="289"/>
    </row>
    <row r="51" spans="2:11" s="1" customFormat="1" ht="15" customHeight="1">
      <c r="B51" s="292"/>
      <c r="C51" s="293"/>
      <c r="D51" s="423" t="s">
        <v>1510</v>
      </c>
      <c r="E51" s="423"/>
      <c r="F51" s="423"/>
      <c r="G51" s="423"/>
      <c r="H51" s="423"/>
      <c r="I51" s="423"/>
      <c r="J51" s="423"/>
      <c r="K51" s="289"/>
    </row>
    <row r="52" spans="2:11" s="1" customFormat="1" ht="25.5" customHeight="1">
      <c r="B52" s="288"/>
      <c r="C52" s="424" t="s">
        <v>1511</v>
      </c>
      <c r="D52" s="424"/>
      <c r="E52" s="424"/>
      <c r="F52" s="424"/>
      <c r="G52" s="424"/>
      <c r="H52" s="424"/>
      <c r="I52" s="424"/>
      <c r="J52" s="424"/>
      <c r="K52" s="289"/>
    </row>
    <row r="53" spans="2:11" s="1" customFormat="1" ht="5.25" customHeight="1">
      <c r="B53" s="288"/>
      <c r="C53" s="290"/>
      <c r="D53" s="290"/>
      <c r="E53" s="290"/>
      <c r="F53" s="290"/>
      <c r="G53" s="290"/>
      <c r="H53" s="290"/>
      <c r="I53" s="290"/>
      <c r="J53" s="290"/>
      <c r="K53" s="289"/>
    </row>
    <row r="54" spans="2:11" s="1" customFormat="1" ht="15" customHeight="1">
      <c r="B54" s="288"/>
      <c r="C54" s="423" t="s">
        <v>1512</v>
      </c>
      <c r="D54" s="423"/>
      <c r="E54" s="423"/>
      <c r="F54" s="423"/>
      <c r="G54" s="423"/>
      <c r="H54" s="423"/>
      <c r="I54" s="423"/>
      <c r="J54" s="423"/>
      <c r="K54" s="289"/>
    </row>
    <row r="55" spans="2:11" s="1" customFormat="1" ht="15" customHeight="1">
      <c r="B55" s="288"/>
      <c r="C55" s="423" t="s">
        <v>1513</v>
      </c>
      <c r="D55" s="423"/>
      <c r="E55" s="423"/>
      <c r="F55" s="423"/>
      <c r="G55" s="423"/>
      <c r="H55" s="423"/>
      <c r="I55" s="423"/>
      <c r="J55" s="423"/>
      <c r="K55" s="289"/>
    </row>
    <row r="56" spans="2:11" s="1" customFormat="1" ht="12.75" customHeight="1">
      <c r="B56" s="288"/>
      <c r="C56" s="291"/>
      <c r="D56" s="291"/>
      <c r="E56" s="291"/>
      <c r="F56" s="291"/>
      <c r="G56" s="291"/>
      <c r="H56" s="291"/>
      <c r="I56" s="291"/>
      <c r="J56" s="291"/>
      <c r="K56" s="289"/>
    </row>
    <row r="57" spans="2:11" s="1" customFormat="1" ht="15" customHeight="1">
      <c r="B57" s="288"/>
      <c r="C57" s="423" t="s">
        <v>1514</v>
      </c>
      <c r="D57" s="423"/>
      <c r="E57" s="423"/>
      <c r="F57" s="423"/>
      <c r="G57" s="423"/>
      <c r="H57" s="423"/>
      <c r="I57" s="423"/>
      <c r="J57" s="423"/>
      <c r="K57" s="289"/>
    </row>
    <row r="58" spans="2:11" s="1" customFormat="1" ht="15" customHeight="1">
      <c r="B58" s="288"/>
      <c r="C58" s="293"/>
      <c r="D58" s="423" t="s">
        <v>1515</v>
      </c>
      <c r="E58" s="423"/>
      <c r="F58" s="423"/>
      <c r="G58" s="423"/>
      <c r="H58" s="423"/>
      <c r="I58" s="423"/>
      <c r="J58" s="423"/>
      <c r="K58" s="289"/>
    </row>
    <row r="59" spans="2:11" s="1" customFormat="1" ht="15" customHeight="1">
      <c r="B59" s="288"/>
      <c r="C59" s="293"/>
      <c r="D59" s="423" t="s">
        <v>1516</v>
      </c>
      <c r="E59" s="423"/>
      <c r="F59" s="423"/>
      <c r="G59" s="423"/>
      <c r="H59" s="423"/>
      <c r="I59" s="423"/>
      <c r="J59" s="423"/>
      <c r="K59" s="289"/>
    </row>
    <row r="60" spans="2:11" s="1" customFormat="1" ht="15" customHeight="1">
      <c r="B60" s="288"/>
      <c r="C60" s="293"/>
      <c r="D60" s="423" t="s">
        <v>1517</v>
      </c>
      <c r="E60" s="423"/>
      <c r="F60" s="423"/>
      <c r="G60" s="423"/>
      <c r="H60" s="423"/>
      <c r="I60" s="423"/>
      <c r="J60" s="423"/>
      <c r="K60" s="289"/>
    </row>
    <row r="61" spans="2:11" s="1" customFormat="1" ht="15" customHeight="1">
      <c r="B61" s="288"/>
      <c r="C61" s="293"/>
      <c r="D61" s="423" t="s">
        <v>1518</v>
      </c>
      <c r="E61" s="423"/>
      <c r="F61" s="423"/>
      <c r="G61" s="423"/>
      <c r="H61" s="423"/>
      <c r="I61" s="423"/>
      <c r="J61" s="423"/>
      <c r="K61" s="289"/>
    </row>
    <row r="62" spans="2:11" s="1" customFormat="1" ht="15" customHeight="1">
      <c r="B62" s="288"/>
      <c r="C62" s="293"/>
      <c r="D62" s="425" t="s">
        <v>1519</v>
      </c>
      <c r="E62" s="425"/>
      <c r="F62" s="425"/>
      <c r="G62" s="425"/>
      <c r="H62" s="425"/>
      <c r="I62" s="425"/>
      <c r="J62" s="425"/>
      <c r="K62" s="289"/>
    </row>
    <row r="63" spans="2:11" s="1" customFormat="1" ht="15" customHeight="1">
      <c r="B63" s="288"/>
      <c r="C63" s="293"/>
      <c r="D63" s="423" t="s">
        <v>1520</v>
      </c>
      <c r="E63" s="423"/>
      <c r="F63" s="423"/>
      <c r="G63" s="423"/>
      <c r="H63" s="423"/>
      <c r="I63" s="423"/>
      <c r="J63" s="423"/>
      <c r="K63" s="289"/>
    </row>
    <row r="64" spans="2:11" s="1" customFormat="1" ht="12.75" customHeight="1">
      <c r="B64" s="288"/>
      <c r="C64" s="293"/>
      <c r="D64" s="293"/>
      <c r="E64" s="296"/>
      <c r="F64" s="293"/>
      <c r="G64" s="293"/>
      <c r="H64" s="293"/>
      <c r="I64" s="293"/>
      <c r="J64" s="293"/>
      <c r="K64" s="289"/>
    </row>
    <row r="65" spans="2:11" s="1" customFormat="1" ht="15" customHeight="1">
      <c r="B65" s="288"/>
      <c r="C65" s="293"/>
      <c r="D65" s="423" t="s">
        <v>1521</v>
      </c>
      <c r="E65" s="423"/>
      <c r="F65" s="423"/>
      <c r="G65" s="423"/>
      <c r="H65" s="423"/>
      <c r="I65" s="423"/>
      <c r="J65" s="423"/>
      <c r="K65" s="289"/>
    </row>
    <row r="66" spans="2:11" s="1" customFormat="1" ht="15" customHeight="1">
      <c r="B66" s="288"/>
      <c r="C66" s="293"/>
      <c r="D66" s="425" t="s">
        <v>1522</v>
      </c>
      <c r="E66" s="425"/>
      <c r="F66" s="425"/>
      <c r="G66" s="425"/>
      <c r="H66" s="425"/>
      <c r="I66" s="425"/>
      <c r="J66" s="425"/>
      <c r="K66" s="289"/>
    </row>
    <row r="67" spans="2:11" s="1" customFormat="1" ht="15" customHeight="1">
      <c r="B67" s="288"/>
      <c r="C67" s="293"/>
      <c r="D67" s="423" t="s">
        <v>1523</v>
      </c>
      <c r="E67" s="423"/>
      <c r="F67" s="423"/>
      <c r="G67" s="423"/>
      <c r="H67" s="423"/>
      <c r="I67" s="423"/>
      <c r="J67" s="423"/>
      <c r="K67" s="289"/>
    </row>
    <row r="68" spans="2:11" s="1" customFormat="1" ht="15" customHeight="1">
      <c r="B68" s="288"/>
      <c r="C68" s="293"/>
      <c r="D68" s="423" t="s">
        <v>1524</v>
      </c>
      <c r="E68" s="423"/>
      <c r="F68" s="423"/>
      <c r="G68" s="423"/>
      <c r="H68" s="423"/>
      <c r="I68" s="423"/>
      <c r="J68" s="423"/>
      <c r="K68" s="289"/>
    </row>
    <row r="69" spans="2:11" s="1" customFormat="1" ht="15" customHeight="1">
      <c r="B69" s="288"/>
      <c r="C69" s="293"/>
      <c r="D69" s="423" t="s">
        <v>1525</v>
      </c>
      <c r="E69" s="423"/>
      <c r="F69" s="423"/>
      <c r="G69" s="423"/>
      <c r="H69" s="423"/>
      <c r="I69" s="423"/>
      <c r="J69" s="423"/>
      <c r="K69" s="289"/>
    </row>
    <row r="70" spans="2:11" s="1" customFormat="1" ht="15" customHeight="1">
      <c r="B70" s="288"/>
      <c r="C70" s="293"/>
      <c r="D70" s="423" t="s">
        <v>1526</v>
      </c>
      <c r="E70" s="423"/>
      <c r="F70" s="423"/>
      <c r="G70" s="423"/>
      <c r="H70" s="423"/>
      <c r="I70" s="423"/>
      <c r="J70" s="423"/>
      <c r="K70" s="289"/>
    </row>
    <row r="71" spans="2:11" s="1" customFormat="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spans="2:11" s="1" customFormat="1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spans="2:11" s="1" customFormat="1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spans="2:11" s="1" customFormat="1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spans="2:11" s="1" customFormat="1" ht="45" customHeight="1">
      <c r="B75" s="305"/>
      <c r="C75" s="418" t="s">
        <v>1527</v>
      </c>
      <c r="D75" s="418"/>
      <c r="E75" s="418"/>
      <c r="F75" s="418"/>
      <c r="G75" s="418"/>
      <c r="H75" s="418"/>
      <c r="I75" s="418"/>
      <c r="J75" s="418"/>
      <c r="K75" s="306"/>
    </row>
    <row r="76" spans="2:11" s="1" customFormat="1" ht="17.25" customHeight="1">
      <c r="B76" s="305"/>
      <c r="C76" s="307" t="s">
        <v>1528</v>
      </c>
      <c r="D76" s="307"/>
      <c r="E76" s="307"/>
      <c r="F76" s="307" t="s">
        <v>1529</v>
      </c>
      <c r="G76" s="308"/>
      <c r="H76" s="307" t="s">
        <v>50</v>
      </c>
      <c r="I76" s="307" t="s">
        <v>53</v>
      </c>
      <c r="J76" s="307" t="s">
        <v>1530</v>
      </c>
      <c r="K76" s="306"/>
    </row>
    <row r="77" spans="2:11" s="1" customFormat="1" ht="17.25" customHeight="1">
      <c r="B77" s="305"/>
      <c r="C77" s="309" t="s">
        <v>1531</v>
      </c>
      <c r="D77" s="309"/>
      <c r="E77" s="309"/>
      <c r="F77" s="310" t="s">
        <v>1532</v>
      </c>
      <c r="G77" s="311"/>
      <c r="H77" s="309"/>
      <c r="I77" s="309"/>
      <c r="J77" s="309" t="s">
        <v>1533</v>
      </c>
      <c r="K77" s="306"/>
    </row>
    <row r="78" spans="2:11" s="1" customFormat="1" ht="5.25" customHeight="1">
      <c r="B78" s="305"/>
      <c r="C78" s="312"/>
      <c r="D78" s="312"/>
      <c r="E78" s="312"/>
      <c r="F78" s="312"/>
      <c r="G78" s="313"/>
      <c r="H78" s="312"/>
      <c r="I78" s="312"/>
      <c r="J78" s="312"/>
      <c r="K78" s="306"/>
    </row>
    <row r="79" spans="2:11" s="1" customFormat="1" ht="15" customHeight="1">
      <c r="B79" s="305"/>
      <c r="C79" s="294" t="s">
        <v>49</v>
      </c>
      <c r="D79" s="314"/>
      <c r="E79" s="314"/>
      <c r="F79" s="315" t="s">
        <v>1534</v>
      </c>
      <c r="G79" s="316"/>
      <c r="H79" s="294" t="s">
        <v>1535</v>
      </c>
      <c r="I79" s="294" t="s">
        <v>1536</v>
      </c>
      <c r="J79" s="294">
        <v>20</v>
      </c>
      <c r="K79" s="306"/>
    </row>
    <row r="80" spans="2:11" s="1" customFormat="1" ht="15" customHeight="1">
      <c r="B80" s="305"/>
      <c r="C80" s="294" t="s">
        <v>1537</v>
      </c>
      <c r="D80" s="294"/>
      <c r="E80" s="294"/>
      <c r="F80" s="315" t="s">
        <v>1534</v>
      </c>
      <c r="G80" s="316"/>
      <c r="H80" s="294" t="s">
        <v>1538</v>
      </c>
      <c r="I80" s="294" t="s">
        <v>1536</v>
      </c>
      <c r="J80" s="294">
        <v>120</v>
      </c>
      <c r="K80" s="306"/>
    </row>
    <row r="81" spans="2:11" s="1" customFormat="1" ht="15" customHeight="1">
      <c r="B81" s="317"/>
      <c r="C81" s="294" t="s">
        <v>1539</v>
      </c>
      <c r="D81" s="294"/>
      <c r="E81" s="294"/>
      <c r="F81" s="315" t="s">
        <v>1540</v>
      </c>
      <c r="G81" s="316"/>
      <c r="H81" s="294" t="s">
        <v>1541</v>
      </c>
      <c r="I81" s="294" t="s">
        <v>1536</v>
      </c>
      <c r="J81" s="294">
        <v>50</v>
      </c>
      <c r="K81" s="306"/>
    </row>
    <row r="82" spans="2:11" s="1" customFormat="1" ht="15" customHeight="1">
      <c r="B82" s="317"/>
      <c r="C82" s="294" t="s">
        <v>1542</v>
      </c>
      <c r="D82" s="294"/>
      <c r="E82" s="294"/>
      <c r="F82" s="315" t="s">
        <v>1534</v>
      </c>
      <c r="G82" s="316"/>
      <c r="H82" s="294" t="s">
        <v>1543</v>
      </c>
      <c r="I82" s="294" t="s">
        <v>1544</v>
      </c>
      <c r="J82" s="294"/>
      <c r="K82" s="306"/>
    </row>
    <row r="83" spans="2:11" s="1" customFormat="1" ht="15" customHeight="1">
      <c r="B83" s="317"/>
      <c r="C83" s="318" t="s">
        <v>1545</v>
      </c>
      <c r="D83" s="318"/>
      <c r="E83" s="318"/>
      <c r="F83" s="319" t="s">
        <v>1540</v>
      </c>
      <c r="G83" s="318"/>
      <c r="H83" s="318" t="s">
        <v>1546</v>
      </c>
      <c r="I83" s="318" t="s">
        <v>1536</v>
      </c>
      <c r="J83" s="318">
        <v>15</v>
      </c>
      <c r="K83" s="306"/>
    </row>
    <row r="84" spans="2:11" s="1" customFormat="1" ht="15" customHeight="1">
      <c r="B84" s="317"/>
      <c r="C84" s="318" t="s">
        <v>1547</v>
      </c>
      <c r="D84" s="318"/>
      <c r="E84" s="318"/>
      <c r="F84" s="319" t="s">
        <v>1540</v>
      </c>
      <c r="G84" s="318"/>
      <c r="H84" s="318" t="s">
        <v>1548</v>
      </c>
      <c r="I84" s="318" t="s">
        <v>1536</v>
      </c>
      <c r="J84" s="318">
        <v>15</v>
      </c>
      <c r="K84" s="306"/>
    </row>
    <row r="85" spans="2:11" s="1" customFormat="1" ht="15" customHeight="1">
      <c r="B85" s="317"/>
      <c r="C85" s="318" t="s">
        <v>1549</v>
      </c>
      <c r="D85" s="318"/>
      <c r="E85" s="318"/>
      <c r="F85" s="319" t="s">
        <v>1540</v>
      </c>
      <c r="G85" s="318"/>
      <c r="H85" s="318" t="s">
        <v>1550</v>
      </c>
      <c r="I85" s="318" t="s">
        <v>1536</v>
      </c>
      <c r="J85" s="318">
        <v>20</v>
      </c>
      <c r="K85" s="306"/>
    </row>
    <row r="86" spans="2:11" s="1" customFormat="1" ht="15" customHeight="1">
      <c r="B86" s="317"/>
      <c r="C86" s="318" t="s">
        <v>1551</v>
      </c>
      <c r="D86" s="318"/>
      <c r="E86" s="318"/>
      <c r="F86" s="319" t="s">
        <v>1540</v>
      </c>
      <c r="G86" s="318"/>
      <c r="H86" s="318" t="s">
        <v>1552</v>
      </c>
      <c r="I86" s="318" t="s">
        <v>1536</v>
      </c>
      <c r="J86" s="318">
        <v>20</v>
      </c>
      <c r="K86" s="306"/>
    </row>
    <row r="87" spans="2:11" s="1" customFormat="1" ht="15" customHeight="1">
      <c r="B87" s="317"/>
      <c r="C87" s="294" t="s">
        <v>1553</v>
      </c>
      <c r="D87" s="294"/>
      <c r="E87" s="294"/>
      <c r="F87" s="315" t="s">
        <v>1540</v>
      </c>
      <c r="G87" s="316"/>
      <c r="H87" s="294" t="s">
        <v>1554</v>
      </c>
      <c r="I87" s="294" t="s">
        <v>1536</v>
      </c>
      <c r="J87" s="294">
        <v>50</v>
      </c>
      <c r="K87" s="306"/>
    </row>
    <row r="88" spans="2:11" s="1" customFormat="1" ht="15" customHeight="1">
      <c r="B88" s="317"/>
      <c r="C88" s="294" t="s">
        <v>1555</v>
      </c>
      <c r="D88" s="294"/>
      <c r="E88" s="294"/>
      <c r="F88" s="315" t="s">
        <v>1540</v>
      </c>
      <c r="G88" s="316"/>
      <c r="H88" s="294" t="s">
        <v>1556</v>
      </c>
      <c r="I88" s="294" t="s">
        <v>1536</v>
      </c>
      <c r="J88" s="294">
        <v>20</v>
      </c>
      <c r="K88" s="306"/>
    </row>
    <row r="89" spans="2:11" s="1" customFormat="1" ht="15" customHeight="1">
      <c r="B89" s="317"/>
      <c r="C89" s="294" t="s">
        <v>1557</v>
      </c>
      <c r="D89" s="294"/>
      <c r="E89" s="294"/>
      <c r="F89" s="315" t="s">
        <v>1540</v>
      </c>
      <c r="G89" s="316"/>
      <c r="H89" s="294" t="s">
        <v>1558</v>
      </c>
      <c r="I89" s="294" t="s">
        <v>1536</v>
      </c>
      <c r="J89" s="294">
        <v>20</v>
      </c>
      <c r="K89" s="306"/>
    </row>
    <row r="90" spans="2:11" s="1" customFormat="1" ht="15" customHeight="1">
      <c r="B90" s="317"/>
      <c r="C90" s="294" t="s">
        <v>1559</v>
      </c>
      <c r="D90" s="294"/>
      <c r="E90" s="294"/>
      <c r="F90" s="315" t="s">
        <v>1540</v>
      </c>
      <c r="G90" s="316"/>
      <c r="H90" s="294" t="s">
        <v>1560</v>
      </c>
      <c r="I90" s="294" t="s">
        <v>1536</v>
      </c>
      <c r="J90" s="294">
        <v>50</v>
      </c>
      <c r="K90" s="306"/>
    </row>
    <row r="91" spans="2:11" s="1" customFormat="1" ht="15" customHeight="1">
      <c r="B91" s="317"/>
      <c r="C91" s="294" t="s">
        <v>1561</v>
      </c>
      <c r="D91" s="294"/>
      <c r="E91" s="294"/>
      <c r="F91" s="315" t="s">
        <v>1540</v>
      </c>
      <c r="G91" s="316"/>
      <c r="H91" s="294" t="s">
        <v>1561</v>
      </c>
      <c r="I91" s="294" t="s">
        <v>1536</v>
      </c>
      <c r="J91" s="294">
        <v>50</v>
      </c>
      <c r="K91" s="306"/>
    </row>
    <row r="92" spans="2:11" s="1" customFormat="1" ht="15" customHeight="1">
      <c r="B92" s="317"/>
      <c r="C92" s="294" t="s">
        <v>1562</v>
      </c>
      <c r="D92" s="294"/>
      <c r="E92" s="294"/>
      <c r="F92" s="315" t="s">
        <v>1540</v>
      </c>
      <c r="G92" s="316"/>
      <c r="H92" s="294" t="s">
        <v>1563</v>
      </c>
      <c r="I92" s="294" t="s">
        <v>1536</v>
      </c>
      <c r="J92" s="294">
        <v>255</v>
      </c>
      <c r="K92" s="306"/>
    </row>
    <row r="93" spans="2:11" s="1" customFormat="1" ht="15" customHeight="1">
      <c r="B93" s="317"/>
      <c r="C93" s="294" t="s">
        <v>1564</v>
      </c>
      <c r="D93" s="294"/>
      <c r="E93" s="294"/>
      <c r="F93" s="315" t="s">
        <v>1534</v>
      </c>
      <c r="G93" s="316"/>
      <c r="H93" s="294" t="s">
        <v>1565</v>
      </c>
      <c r="I93" s="294" t="s">
        <v>1566</v>
      </c>
      <c r="J93" s="294"/>
      <c r="K93" s="306"/>
    </row>
    <row r="94" spans="2:11" s="1" customFormat="1" ht="15" customHeight="1">
      <c r="B94" s="317"/>
      <c r="C94" s="294" t="s">
        <v>1567</v>
      </c>
      <c r="D94" s="294"/>
      <c r="E94" s="294"/>
      <c r="F94" s="315" t="s">
        <v>1534</v>
      </c>
      <c r="G94" s="316"/>
      <c r="H94" s="294" t="s">
        <v>1568</v>
      </c>
      <c r="I94" s="294" t="s">
        <v>1569</v>
      </c>
      <c r="J94" s="294"/>
      <c r="K94" s="306"/>
    </row>
    <row r="95" spans="2:11" s="1" customFormat="1" ht="15" customHeight="1">
      <c r="B95" s="317"/>
      <c r="C95" s="294" t="s">
        <v>1570</v>
      </c>
      <c r="D95" s="294"/>
      <c r="E95" s="294"/>
      <c r="F95" s="315" t="s">
        <v>1534</v>
      </c>
      <c r="G95" s="316"/>
      <c r="H95" s="294" t="s">
        <v>1570</v>
      </c>
      <c r="I95" s="294" t="s">
        <v>1569</v>
      </c>
      <c r="J95" s="294"/>
      <c r="K95" s="306"/>
    </row>
    <row r="96" spans="2:11" s="1" customFormat="1" ht="15" customHeight="1">
      <c r="B96" s="317"/>
      <c r="C96" s="294" t="s">
        <v>34</v>
      </c>
      <c r="D96" s="294"/>
      <c r="E96" s="294"/>
      <c r="F96" s="315" t="s">
        <v>1534</v>
      </c>
      <c r="G96" s="316"/>
      <c r="H96" s="294" t="s">
        <v>1571</v>
      </c>
      <c r="I96" s="294" t="s">
        <v>1569</v>
      </c>
      <c r="J96" s="294"/>
      <c r="K96" s="306"/>
    </row>
    <row r="97" spans="2:11" s="1" customFormat="1" ht="15" customHeight="1">
      <c r="B97" s="317"/>
      <c r="C97" s="294" t="s">
        <v>44</v>
      </c>
      <c r="D97" s="294"/>
      <c r="E97" s="294"/>
      <c r="F97" s="315" t="s">
        <v>1534</v>
      </c>
      <c r="G97" s="316"/>
      <c r="H97" s="294" t="s">
        <v>1572</v>
      </c>
      <c r="I97" s="294" t="s">
        <v>1569</v>
      </c>
      <c r="J97" s="294"/>
      <c r="K97" s="306"/>
    </row>
    <row r="98" spans="2:11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pans="2:11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pans="2:11" s="1" customFormat="1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spans="2:11" s="1" customFormat="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spans="2:11" s="1" customFormat="1" ht="45" customHeight="1">
      <c r="B102" s="305"/>
      <c r="C102" s="418" t="s">
        <v>1573</v>
      </c>
      <c r="D102" s="418"/>
      <c r="E102" s="418"/>
      <c r="F102" s="418"/>
      <c r="G102" s="418"/>
      <c r="H102" s="418"/>
      <c r="I102" s="418"/>
      <c r="J102" s="418"/>
      <c r="K102" s="306"/>
    </row>
    <row r="103" spans="2:11" s="1" customFormat="1" ht="17.25" customHeight="1">
      <c r="B103" s="305"/>
      <c r="C103" s="307" t="s">
        <v>1528</v>
      </c>
      <c r="D103" s="307"/>
      <c r="E103" s="307"/>
      <c r="F103" s="307" t="s">
        <v>1529</v>
      </c>
      <c r="G103" s="308"/>
      <c r="H103" s="307" t="s">
        <v>50</v>
      </c>
      <c r="I103" s="307" t="s">
        <v>53</v>
      </c>
      <c r="J103" s="307" t="s">
        <v>1530</v>
      </c>
      <c r="K103" s="306"/>
    </row>
    <row r="104" spans="2:11" s="1" customFormat="1" ht="17.25" customHeight="1">
      <c r="B104" s="305"/>
      <c r="C104" s="309" t="s">
        <v>1531</v>
      </c>
      <c r="D104" s="309"/>
      <c r="E104" s="309"/>
      <c r="F104" s="310" t="s">
        <v>1532</v>
      </c>
      <c r="G104" s="311"/>
      <c r="H104" s="309"/>
      <c r="I104" s="309"/>
      <c r="J104" s="309" t="s">
        <v>1533</v>
      </c>
      <c r="K104" s="306"/>
    </row>
    <row r="105" spans="2:11" s="1" customFormat="1" ht="5.25" customHeight="1">
      <c r="B105" s="305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pans="2:11" s="1" customFormat="1" ht="15" customHeight="1">
      <c r="B106" s="305"/>
      <c r="C106" s="294" t="s">
        <v>49</v>
      </c>
      <c r="D106" s="314"/>
      <c r="E106" s="314"/>
      <c r="F106" s="315" t="s">
        <v>1534</v>
      </c>
      <c r="G106" s="294"/>
      <c r="H106" s="294" t="s">
        <v>1574</v>
      </c>
      <c r="I106" s="294" t="s">
        <v>1536</v>
      </c>
      <c r="J106" s="294">
        <v>20</v>
      </c>
      <c r="K106" s="306"/>
    </row>
    <row r="107" spans="2:11" s="1" customFormat="1" ht="15" customHeight="1">
      <c r="B107" s="305"/>
      <c r="C107" s="294" t="s">
        <v>1537</v>
      </c>
      <c r="D107" s="294"/>
      <c r="E107" s="294"/>
      <c r="F107" s="315" t="s">
        <v>1534</v>
      </c>
      <c r="G107" s="294"/>
      <c r="H107" s="294" t="s">
        <v>1574</v>
      </c>
      <c r="I107" s="294" t="s">
        <v>1536</v>
      </c>
      <c r="J107" s="294">
        <v>120</v>
      </c>
      <c r="K107" s="306"/>
    </row>
    <row r="108" spans="2:11" s="1" customFormat="1" ht="15" customHeight="1">
      <c r="B108" s="317"/>
      <c r="C108" s="294" t="s">
        <v>1539</v>
      </c>
      <c r="D108" s="294"/>
      <c r="E108" s="294"/>
      <c r="F108" s="315" t="s">
        <v>1540</v>
      </c>
      <c r="G108" s="294"/>
      <c r="H108" s="294" t="s">
        <v>1574</v>
      </c>
      <c r="I108" s="294" t="s">
        <v>1536</v>
      </c>
      <c r="J108" s="294">
        <v>50</v>
      </c>
      <c r="K108" s="306"/>
    </row>
    <row r="109" spans="2:11" s="1" customFormat="1" ht="15" customHeight="1">
      <c r="B109" s="317"/>
      <c r="C109" s="294" t="s">
        <v>1542</v>
      </c>
      <c r="D109" s="294"/>
      <c r="E109" s="294"/>
      <c r="F109" s="315" t="s">
        <v>1534</v>
      </c>
      <c r="G109" s="294"/>
      <c r="H109" s="294" t="s">
        <v>1574</v>
      </c>
      <c r="I109" s="294" t="s">
        <v>1544</v>
      </c>
      <c r="J109" s="294"/>
      <c r="K109" s="306"/>
    </row>
    <row r="110" spans="2:11" s="1" customFormat="1" ht="15" customHeight="1">
      <c r="B110" s="317"/>
      <c r="C110" s="294" t="s">
        <v>1553</v>
      </c>
      <c r="D110" s="294"/>
      <c r="E110" s="294"/>
      <c r="F110" s="315" t="s">
        <v>1540</v>
      </c>
      <c r="G110" s="294"/>
      <c r="H110" s="294" t="s">
        <v>1574</v>
      </c>
      <c r="I110" s="294" t="s">
        <v>1536</v>
      </c>
      <c r="J110" s="294">
        <v>50</v>
      </c>
      <c r="K110" s="306"/>
    </row>
    <row r="111" spans="2:11" s="1" customFormat="1" ht="15" customHeight="1">
      <c r="B111" s="317"/>
      <c r="C111" s="294" t="s">
        <v>1561</v>
      </c>
      <c r="D111" s="294"/>
      <c r="E111" s="294"/>
      <c r="F111" s="315" t="s">
        <v>1540</v>
      </c>
      <c r="G111" s="294"/>
      <c r="H111" s="294" t="s">
        <v>1574</v>
      </c>
      <c r="I111" s="294" t="s">
        <v>1536</v>
      </c>
      <c r="J111" s="294">
        <v>50</v>
      </c>
      <c r="K111" s="306"/>
    </row>
    <row r="112" spans="2:11" s="1" customFormat="1" ht="15" customHeight="1">
      <c r="B112" s="317"/>
      <c r="C112" s="294" t="s">
        <v>1559</v>
      </c>
      <c r="D112" s="294"/>
      <c r="E112" s="294"/>
      <c r="F112" s="315" t="s">
        <v>1540</v>
      </c>
      <c r="G112" s="294"/>
      <c r="H112" s="294" t="s">
        <v>1574</v>
      </c>
      <c r="I112" s="294" t="s">
        <v>1536</v>
      </c>
      <c r="J112" s="294">
        <v>50</v>
      </c>
      <c r="K112" s="306"/>
    </row>
    <row r="113" spans="2:11" s="1" customFormat="1" ht="15" customHeight="1">
      <c r="B113" s="317"/>
      <c r="C113" s="294" t="s">
        <v>49</v>
      </c>
      <c r="D113" s="294"/>
      <c r="E113" s="294"/>
      <c r="F113" s="315" t="s">
        <v>1534</v>
      </c>
      <c r="G113" s="294"/>
      <c r="H113" s="294" t="s">
        <v>1575</v>
      </c>
      <c r="I113" s="294" t="s">
        <v>1536</v>
      </c>
      <c r="J113" s="294">
        <v>20</v>
      </c>
      <c r="K113" s="306"/>
    </row>
    <row r="114" spans="2:11" s="1" customFormat="1" ht="15" customHeight="1">
      <c r="B114" s="317"/>
      <c r="C114" s="294" t="s">
        <v>1576</v>
      </c>
      <c r="D114" s="294"/>
      <c r="E114" s="294"/>
      <c r="F114" s="315" t="s">
        <v>1534</v>
      </c>
      <c r="G114" s="294"/>
      <c r="H114" s="294" t="s">
        <v>1577</v>
      </c>
      <c r="I114" s="294" t="s">
        <v>1536</v>
      </c>
      <c r="J114" s="294">
        <v>120</v>
      </c>
      <c r="K114" s="306"/>
    </row>
    <row r="115" spans="2:11" s="1" customFormat="1" ht="15" customHeight="1">
      <c r="B115" s="317"/>
      <c r="C115" s="294" t="s">
        <v>34</v>
      </c>
      <c r="D115" s="294"/>
      <c r="E115" s="294"/>
      <c r="F115" s="315" t="s">
        <v>1534</v>
      </c>
      <c r="G115" s="294"/>
      <c r="H115" s="294" t="s">
        <v>1578</v>
      </c>
      <c r="I115" s="294" t="s">
        <v>1569</v>
      </c>
      <c r="J115" s="294"/>
      <c r="K115" s="306"/>
    </row>
    <row r="116" spans="2:11" s="1" customFormat="1" ht="15" customHeight="1">
      <c r="B116" s="317"/>
      <c r="C116" s="294" t="s">
        <v>44</v>
      </c>
      <c r="D116" s="294"/>
      <c r="E116" s="294"/>
      <c r="F116" s="315" t="s">
        <v>1534</v>
      </c>
      <c r="G116" s="294"/>
      <c r="H116" s="294" t="s">
        <v>1579</v>
      </c>
      <c r="I116" s="294" t="s">
        <v>1569</v>
      </c>
      <c r="J116" s="294"/>
      <c r="K116" s="306"/>
    </row>
    <row r="117" spans="2:11" s="1" customFormat="1" ht="15" customHeight="1">
      <c r="B117" s="317"/>
      <c r="C117" s="294" t="s">
        <v>53</v>
      </c>
      <c r="D117" s="294"/>
      <c r="E117" s="294"/>
      <c r="F117" s="315" t="s">
        <v>1534</v>
      </c>
      <c r="G117" s="294"/>
      <c r="H117" s="294" t="s">
        <v>1580</v>
      </c>
      <c r="I117" s="294" t="s">
        <v>1581</v>
      </c>
      <c r="J117" s="294"/>
      <c r="K117" s="306"/>
    </row>
    <row r="118" spans="2:11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pans="2:11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pans="2:11" s="1" customFormat="1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spans="2:1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pans="2:11" s="1" customFormat="1" ht="45" customHeight="1">
      <c r="B122" s="333"/>
      <c r="C122" s="419" t="s">
        <v>1582</v>
      </c>
      <c r="D122" s="419"/>
      <c r="E122" s="419"/>
      <c r="F122" s="419"/>
      <c r="G122" s="419"/>
      <c r="H122" s="419"/>
      <c r="I122" s="419"/>
      <c r="J122" s="419"/>
      <c r="K122" s="334"/>
    </row>
    <row r="123" spans="2:11" s="1" customFormat="1" ht="17.25" customHeight="1">
      <c r="B123" s="335"/>
      <c r="C123" s="307" t="s">
        <v>1528</v>
      </c>
      <c r="D123" s="307"/>
      <c r="E123" s="307"/>
      <c r="F123" s="307" t="s">
        <v>1529</v>
      </c>
      <c r="G123" s="308"/>
      <c r="H123" s="307" t="s">
        <v>50</v>
      </c>
      <c r="I123" s="307" t="s">
        <v>53</v>
      </c>
      <c r="J123" s="307" t="s">
        <v>1530</v>
      </c>
      <c r="K123" s="336"/>
    </row>
    <row r="124" spans="2:11" s="1" customFormat="1" ht="17.25" customHeight="1">
      <c r="B124" s="335"/>
      <c r="C124" s="309" t="s">
        <v>1531</v>
      </c>
      <c r="D124" s="309"/>
      <c r="E124" s="309"/>
      <c r="F124" s="310" t="s">
        <v>1532</v>
      </c>
      <c r="G124" s="311"/>
      <c r="H124" s="309"/>
      <c r="I124" s="309"/>
      <c r="J124" s="309" t="s">
        <v>1533</v>
      </c>
      <c r="K124" s="336"/>
    </row>
    <row r="125" spans="2:11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pans="2:11" s="1" customFormat="1" ht="15" customHeight="1">
      <c r="B126" s="337"/>
      <c r="C126" s="294" t="s">
        <v>1537</v>
      </c>
      <c r="D126" s="314"/>
      <c r="E126" s="314"/>
      <c r="F126" s="315" t="s">
        <v>1534</v>
      </c>
      <c r="G126" s="294"/>
      <c r="H126" s="294" t="s">
        <v>1574</v>
      </c>
      <c r="I126" s="294" t="s">
        <v>1536</v>
      </c>
      <c r="J126" s="294">
        <v>120</v>
      </c>
      <c r="K126" s="340"/>
    </row>
    <row r="127" spans="2:11" s="1" customFormat="1" ht="15" customHeight="1">
      <c r="B127" s="337"/>
      <c r="C127" s="294" t="s">
        <v>1583</v>
      </c>
      <c r="D127" s="294"/>
      <c r="E127" s="294"/>
      <c r="F127" s="315" t="s">
        <v>1534</v>
      </c>
      <c r="G127" s="294"/>
      <c r="H127" s="294" t="s">
        <v>1584</v>
      </c>
      <c r="I127" s="294" t="s">
        <v>1536</v>
      </c>
      <c r="J127" s="294" t="s">
        <v>1585</v>
      </c>
      <c r="K127" s="340"/>
    </row>
    <row r="128" spans="2:11" s="1" customFormat="1" ht="15" customHeight="1">
      <c r="B128" s="337"/>
      <c r="C128" s="294" t="s">
        <v>79</v>
      </c>
      <c r="D128" s="294"/>
      <c r="E128" s="294"/>
      <c r="F128" s="315" t="s">
        <v>1534</v>
      </c>
      <c r="G128" s="294"/>
      <c r="H128" s="294" t="s">
        <v>1586</v>
      </c>
      <c r="I128" s="294" t="s">
        <v>1536</v>
      </c>
      <c r="J128" s="294" t="s">
        <v>1585</v>
      </c>
      <c r="K128" s="340"/>
    </row>
    <row r="129" spans="2:11" s="1" customFormat="1" ht="15" customHeight="1">
      <c r="B129" s="337"/>
      <c r="C129" s="294" t="s">
        <v>1545</v>
      </c>
      <c r="D129" s="294"/>
      <c r="E129" s="294"/>
      <c r="F129" s="315" t="s">
        <v>1540</v>
      </c>
      <c r="G129" s="294"/>
      <c r="H129" s="294" t="s">
        <v>1546</v>
      </c>
      <c r="I129" s="294" t="s">
        <v>1536</v>
      </c>
      <c r="J129" s="294">
        <v>15</v>
      </c>
      <c r="K129" s="340"/>
    </row>
    <row r="130" spans="2:11" s="1" customFormat="1" ht="15" customHeight="1">
      <c r="B130" s="337"/>
      <c r="C130" s="318" t="s">
        <v>1547</v>
      </c>
      <c r="D130" s="318"/>
      <c r="E130" s="318"/>
      <c r="F130" s="319" t="s">
        <v>1540</v>
      </c>
      <c r="G130" s="318"/>
      <c r="H130" s="318" t="s">
        <v>1548</v>
      </c>
      <c r="I130" s="318" t="s">
        <v>1536</v>
      </c>
      <c r="J130" s="318">
        <v>15</v>
      </c>
      <c r="K130" s="340"/>
    </row>
    <row r="131" spans="2:11" s="1" customFormat="1" ht="15" customHeight="1">
      <c r="B131" s="337"/>
      <c r="C131" s="318" t="s">
        <v>1549</v>
      </c>
      <c r="D131" s="318"/>
      <c r="E131" s="318"/>
      <c r="F131" s="319" t="s">
        <v>1540</v>
      </c>
      <c r="G131" s="318"/>
      <c r="H131" s="318" t="s">
        <v>1550</v>
      </c>
      <c r="I131" s="318" t="s">
        <v>1536</v>
      </c>
      <c r="J131" s="318">
        <v>20</v>
      </c>
      <c r="K131" s="340"/>
    </row>
    <row r="132" spans="2:11" s="1" customFormat="1" ht="15" customHeight="1">
      <c r="B132" s="337"/>
      <c r="C132" s="318" t="s">
        <v>1551</v>
      </c>
      <c r="D132" s="318"/>
      <c r="E132" s="318"/>
      <c r="F132" s="319" t="s">
        <v>1540</v>
      </c>
      <c r="G132" s="318"/>
      <c r="H132" s="318" t="s">
        <v>1552</v>
      </c>
      <c r="I132" s="318" t="s">
        <v>1536</v>
      </c>
      <c r="J132" s="318">
        <v>20</v>
      </c>
      <c r="K132" s="340"/>
    </row>
    <row r="133" spans="2:11" s="1" customFormat="1" ht="15" customHeight="1">
      <c r="B133" s="337"/>
      <c r="C133" s="294" t="s">
        <v>1539</v>
      </c>
      <c r="D133" s="294"/>
      <c r="E133" s="294"/>
      <c r="F133" s="315" t="s">
        <v>1540</v>
      </c>
      <c r="G133" s="294"/>
      <c r="H133" s="294" t="s">
        <v>1574</v>
      </c>
      <c r="I133" s="294" t="s">
        <v>1536</v>
      </c>
      <c r="J133" s="294">
        <v>50</v>
      </c>
      <c r="K133" s="340"/>
    </row>
    <row r="134" spans="2:11" s="1" customFormat="1" ht="15" customHeight="1">
      <c r="B134" s="337"/>
      <c r="C134" s="294" t="s">
        <v>1553</v>
      </c>
      <c r="D134" s="294"/>
      <c r="E134" s="294"/>
      <c r="F134" s="315" t="s">
        <v>1540</v>
      </c>
      <c r="G134" s="294"/>
      <c r="H134" s="294" t="s">
        <v>1574</v>
      </c>
      <c r="I134" s="294" t="s">
        <v>1536</v>
      </c>
      <c r="J134" s="294">
        <v>50</v>
      </c>
      <c r="K134" s="340"/>
    </row>
    <row r="135" spans="2:11" s="1" customFormat="1" ht="15" customHeight="1">
      <c r="B135" s="337"/>
      <c r="C135" s="294" t="s">
        <v>1559</v>
      </c>
      <c r="D135" s="294"/>
      <c r="E135" s="294"/>
      <c r="F135" s="315" t="s">
        <v>1540</v>
      </c>
      <c r="G135" s="294"/>
      <c r="H135" s="294" t="s">
        <v>1574</v>
      </c>
      <c r="I135" s="294" t="s">
        <v>1536</v>
      </c>
      <c r="J135" s="294">
        <v>50</v>
      </c>
      <c r="K135" s="340"/>
    </row>
    <row r="136" spans="2:11" s="1" customFormat="1" ht="15" customHeight="1">
      <c r="B136" s="337"/>
      <c r="C136" s="294" t="s">
        <v>1561</v>
      </c>
      <c r="D136" s="294"/>
      <c r="E136" s="294"/>
      <c r="F136" s="315" t="s">
        <v>1540</v>
      </c>
      <c r="G136" s="294"/>
      <c r="H136" s="294" t="s">
        <v>1574</v>
      </c>
      <c r="I136" s="294" t="s">
        <v>1536</v>
      </c>
      <c r="J136" s="294">
        <v>50</v>
      </c>
      <c r="K136" s="340"/>
    </row>
    <row r="137" spans="2:11" s="1" customFormat="1" ht="15" customHeight="1">
      <c r="B137" s="337"/>
      <c r="C137" s="294" t="s">
        <v>1562</v>
      </c>
      <c r="D137" s="294"/>
      <c r="E137" s="294"/>
      <c r="F137" s="315" t="s">
        <v>1540</v>
      </c>
      <c r="G137" s="294"/>
      <c r="H137" s="294" t="s">
        <v>1587</v>
      </c>
      <c r="I137" s="294" t="s">
        <v>1536</v>
      </c>
      <c r="J137" s="294">
        <v>255</v>
      </c>
      <c r="K137" s="340"/>
    </row>
    <row r="138" spans="2:11" s="1" customFormat="1" ht="15" customHeight="1">
      <c r="B138" s="337"/>
      <c r="C138" s="294" t="s">
        <v>1564</v>
      </c>
      <c r="D138" s="294"/>
      <c r="E138" s="294"/>
      <c r="F138" s="315" t="s">
        <v>1534</v>
      </c>
      <c r="G138" s="294"/>
      <c r="H138" s="294" t="s">
        <v>1588</v>
      </c>
      <c r="I138" s="294" t="s">
        <v>1566</v>
      </c>
      <c r="J138" s="294"/>
      <c r="K138" s="340"/>
    </row>
    <row r="139" spans="2:11" s="1" customFormat="1" ht="15" customHeight="1">
      <c r="B139" s="337"/>
      <c r="C139" s="294" t="s">
        <v>1567</v>
      </c>
      <c r="D139" s="294"/>
      <c r="E139" s="294"/>
      <c r="F139" s="315" t="s">
        <v>1534</v>
      </c>
      <c r="G139" s="294"/>
      <c r="H139" s="294" t="s">
        <v>1589</v>
      </c>
      <c r="I139" s="294" t="s">
        <v>1569</v>
      </c>
      <c r="J139" s="294"/>
      <c r="K139" s="340"/>
    </row>
    <row r="140" spans="2:11" s="1" customFormat="1" ht="15" customHeight="1">
      <c r="B140" s="337"/>
      <c r="C140" s="294" t="s">
        <v>1570</v>
      </c>
      <c r="D140" s="294"/>
      <c r="E140" s="294"/>
      <c r="F140" s="315" t="s">
        <v>1534</v>
      </c>
      <c r="G140" s="294"/>
      <c r="H140" s="294" t="s">
        <v>1570</v>
      </c>
      <c r="I140" s="294" t="s">
        <v>1569</v>
      </c>
      <c r="J140" s="294"/>
      <c r="K140" s="340"/>
    </row>
    <row r="141" spans="2:11" s="1" customFormat="1" ht="15" customHeight="1">
      <c r="B141" s="337"/>
      <c r="C141" s="294" t="s">
        <v>34</v>
      </c>
      <c r="D141" s="294"/>
      <c r="E141" s="294"/>
      <c r="F141" s="315" t="s">
        <v>1534</v>
      </c>
      <c r="G141" s="294"/>
      <c r="H141" s="294" t="s">
        <v>1590</v>
      </c>
      <c r="I141" s="294" t="s">
        <v>1569</v>
      </c>
      <c r="J141" s="294"/>
      <c r="K141" s="340"/>
    </row>
    <row r="142" spans="2:11" s="1" customFormat="1" ht="15" customHeight="1">
      <c r="B142" s="337"/>
      <c r="C142" s="294" t="s">
        <v>1591</v>
      </c>
      <c r="D142" s="294"/>
      <c r="E142" s="294"/>
      <c r="F142" s="315" t="s">
        <v>1534</v>
      </c>
      <c r="G142" s="294"/>
      <c r="H142" s="294" t="s">
        <v>1592</v>
      </c>
      <c r="I142" s="294" t="s">
        <v>1569</v>
      </c>
      <c r="J142" s="294"/>
      <c r="K142" s="340"/>
    </row>
    <row r="143" spans="2:11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pans="2:11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pans="2:11" s="1" customFormat="1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spans="2:11" s="1" customFormat="1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spans="2:11" s="1" customFormat="1" ht="45" customHeight="1">
      <c r="B147" s="305"/>
      <c r="C147" s="418" t="s">
        <v>1593</v>
      </c>
      <c r="D147" s="418"/>
      <c r="E147" s="418"/>
      <c r="F147" s="418"/>
      <c r="G147" s="418"/>
      <c r="H147" s="418"/>
      <c r="I147" s="418"/>
      <c r="J147" s="418"/>
      <c r="K147" s="306"/>
    </row>
    <row r="148" spans="2:11" s="1" customFormat="1" ht="17.25" customHeight="1">
      <c r="B148" s="305"/>
      <c r="C148" s="307" t="s">
        <v>1528</v>
      </c>
      <c r="D148" s="307"/>
      <c r="E148" s="307"/>
      <c r="F148" s="307" t="s">
        <v>1529</v>
      </c>
      <c r="G148" s="308"/>
      <c r="H148" s="307" t="s">
        <v>50</v>
      </c>
      <c r="I148" s="307" t="s">
        <v>53</v>
      </c>
      <c r="J148" s="307" t="s">
        <v>1530</v>
      </c>
      <c r="K148" s="306"/>
    </row>
    <row r="149" spans="2:11" s="1" customFormat="1" ht="17.25" customHeight="1">
      <c r="B149" s="305"/>
      <c r="C149" s="309" t="s">
        <v>1531</v>
      </c>
      <c r="D149" s="309"/>
      <c r="E149" s="309"/>
      <c r="F149" s="310" t="s">
        <v>1532</v>
      </c>
      <c r="G149" s="311"/>
      <c r="H149" s="309"/>
      <c r="I149" s="309"/>
      <c r="J149" s="309" t="s">
        <v>1533</v>
      </c>
      <c r="K149" s="306"/>
    </row>
    <row r="150" spans="2:11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pans="2:11" s="1" customFormat="1" ht="15" customHeight="1">
      <c r="B151" s="317"/>
      <c r="C151" s="344" t="s">
        <v>1537</v>
      </c>
      <c r="D151" s="294"/>
      <c r="E151" s="294"/>
      <c r="F151" s="345" t="s">
        <v>1534</v>
      </c>
      <c r="G151" s="294"/>
      <c r="H151" s="344" t="s">
        <v>1574</v>
      </c>
      <c r="I151" s="344" t="s">
        <v>1536</v>
      </c>
      <c r="J151" s="344">
        <v>120</v>
      </c>
      <c r="K151" s="340"/>
    </row>
    <row r="152" spans="2:11" s="1" customFormat="1" ht="15" customHeight="1">
      <c r="B152" s="317"/>
      <c r="C152" s="344" t="s">
        <v>1583</v>
      </c>
      <c r="D152" s="294"/>
      <c r="E152" s="294"/>
      <c r="F152" s="345" t="s">
        <v>1534</v>
      </c>
      <c r="G152" s="294"/>
      <c r="H152" s="344" t="s">
        <v>1594</v>
      </c>
      <c r="I152" s="344" t="s">
        <v>1536</v>
      </c>
      <c r="J152" s="344" t="s">
        <v>1585</v>
      </c>
      <c r="K152" s="340"/>
    </row>
    <row r="153" spans="2:11" s="1" customFormat="1" ht="15" customHeight="1">
      <c r="B153" s="317"/>
      <c r="C153" s="344" t="s">
        <v>79</v>
      </c>
      <c r="D153" s="294"/>
      <c r="E153" s="294"/>
      <c r="F153" s="345" t="s">
        <v>1534</v>
      </c>
      <c r="G153" s="294"/>
      <c r="H153" s="344" t="s">
        <v>1595</v>
      </c>
      <c r="I153" s="344" t="s">
        <v>1536</v>
      </c>
      <c r="J153" s="344" t="s">
        <v>1585</v>
      </c>
      <c r="K153" s="340"/>
    </row>
    <row r="154" spans="2:11" s="1" customFormat="1" ht="15" customHeight="1">
      <c r="B154" s="317"/>
      <c r="C154" s="344" t="s">
        <v>1539</v>
      </c>
      <c r="D154" s="294"/>
      <c r="E154" s="294"/>
      <c r="F154" s="345" t="s">
        <v>1540</v>
      </c>
      <c r="G154" s="294"/>
      <c r="H154" s="344" t="s">
        <v>1574</v>
      </c>
      <c r="I154" s="344" t="s">
        <v>1536</v>
      </c>
      <c r="J154" s="344">
        <v>50</v>
      </c>
      <c r="K154" s="340"/>
    </row>
    <row r="155" spans="2:11" s="1" customFormat="1" ht="15" customHeight="1">
      <c r="B155" s="317"/>
      <c r="C155" s="344" t="s">
        <v>1542</v>
      </c>
      <c r="D155" s="294"/>
      <c r="E155" s="294"/>
      <c r="F155" s="345" t="s">
        <v>1534</v>
      </c>
      <c r="G155" s="294"/>
      <c r="H155" s="344" t="s">
        <v>1574</v>
      </c>
      <c r="I155" s="344" t="s">
        <v>1544</v>
      </c>
      <c r="J155" s="344"/>
      <c r="K155" s="340"/>
    </row>
    <row r="156" spans="2:11" s="1" customFormat="1" ht="15" customHeight="1">
      <c r="B156" s="317"/>
      <c r="C156" s="344" t="s">
        <v>1553</v>
      </c>
      <c r="D156" s="294"/>
      <c r="E156" s="294"/>
      <c r="F156" s="345" t="s">
        <v>1540</v>
      </c>
      <c r="G156" s="294"/>
      <c r="H156" s="344" t="s">
        <v>1574</v>
      </c>
      <c r="I156" s="344" t="s">
        <v>1536</v>
      </c>
      <c r="J156" s="344">
        <v>50</v>
      </c>
      <c r="K156" s="340"/>
    </row>
    <row r="157" spans="2:11" s="1" customFormat="1" ht="15" customHeight="1">
      <c r="B157" s="317"/>
      <c r="C157" s="344" t="s">
        <v>1561</v>
      </c>
      <c r="D157" s="294"/>
      <c r="E157" s="294"/>
      <c r="F157" s="345" t="s">
        <v>1540</v>
      </c>
      <c r="G157" s="294"/>
      <c r="H157" s="344" t="s">
        <v>1574</v>
      </c>
      <c r="I157" s="344" t="s">
        <v>1536</v>
      </c>
      <c r="J157" s="344">
        <v>50</v>
      </c>
      <c r="K157" s="340"/>
    </row>
    <row r="158" spans="2:11" s="1" customFormat="1" ht="15" customHeight="1">
      <c r="B158" s="317"/>
      <c r="C158" s="344" t="s">
        <v>1559</v>
      </c>
      <c r="D158" s="294"/>
      <c r="E158" s="294"/>
      <c r="F158" s="345" t="s">
        <v>1540</v>
      </c>
      <c r="G158" s="294"/>
      <c r="H158" s="344" t="s">
        <v>1574</v>
      </c>
      <c r="I158" s="344" t="s">
        <v>1536</v>
      </c>
      <c r="J158" s="344">
        <v>50</v>
      </c>
      <c r="K158" s="340"/>
    </row>
    <row r="159" spans="2:11" s="1" customFormat="1" ht="15" customHeight="1">
      <c r="B159" s="317"/>
      <c r="C159" s="344" t="s">
        <v>179</v>
      </c>
      <c r="D159" s="294"/>
      <c r="E159" s="294"/>
      <c r="F159" s="345" t="s">
        <v>1534</v>
      </c>
      <c r="G159" s="294"/>
      <c r="H159" s="344" t="s">
        <v>1596</v>
      </c>
      <c r="I159" s="344" t="s">
        <v>1536</v>
      </c>
      <c r="J159" s="344" t="s">
        <v>1597</v>
      </c>
      <c r="K159" s="340"/>
    </row>
    <row r="160" spans="2:11" s="1" customFormat="1" ht="15" customHeight="1">
      <c r="B160" s="317"/>
      <c r="C160" s="344" t="s">
        <v>1598</v>
      </c>
      <c r="D160" s="294"/>
      <c r="E160" s="294"/>
      <c r="F160" s="345" t="s">
        <v>1534</v>
      </c>
      <c r="G160" s="294"/>
      <c r="H160" s="344" t="s">
        <v>1599</v>
      </c>
      <c r="I160" s="344" t="s">
        <v>1569</v>
      </c>
      <c r="J160" s="344"/>
      <c r="K160" s="340"/>
    </row>
    <row r="161" spans="2:1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pans="2:11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pans="2:11" s="1" customFormat="1" ht="18.75" customHeight="1">
      <c r="B163" s="301"/>
      <c r="C163" s="301"/>
      <c r="D163" s="301"/>
      <c r="E163" s="301"/>
      <c r="F163" s="301"/>
      <c r="G163" s="301"/>
      <c r="H163" s="301"/>
      <c r="I163" s="301"/>
      <c r="J163" s="301"/>
      <c r="K163" s="301"/>
    </row>
    <row r="164" spans="2:11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pans="2:11" s="1" customFormat="1" ht="45" customHeight="1">
      <c r="B165" s="286"/>
      <c r="C165" s="419" t="s">
        <v>1600</v>
      </c>
      <c r="D165" s="419"/>
      <c r="E165" s="419"/>
      <c r="F165" s="419"/>
      <c r="G165" s="419"/>
      <c r="H165" s="419"/>
      <c r="I165" s="419"/>
      <c r="J165" s="419"/>
      <c r="K165" s="287"/>
    </row>
    <row r="166" spans="2:11" s="1" customFormat="1" ht="17.25" customHeight="1">
      <c r="B166" s="286"/>
      <c r="C166" s="307" t="s">
        <v>1528</v>
      </c>
      <c r="D166" s="307"/>
      <c r="E166" s="307"/>
      <c r="F166" s="307" t="s">
        <v>1529</v>
      </c>
      <c r="G166" s="349"/>
      <c r="H166" s="350" t="s">
        <v>50</v>
      </c>
      <c r="I166" s="350" t="s">
        <v>53</v>
      </c>
      <c r="J166" s="307" t="s">
        <v>1530</v>
      </c>
      <c r="K166" s="287"/>
    </row>
    <row r="167" spans="2:11" s="1" customFormat="1" ht="17.25" customHeight="1">
      <c r="B167" s="288"/>
      <c r="C167" s="309" t="s">
        <v>1531</v>
      </c>
      <c r="D167" s="309"/>
      <c r="E167" s="309"/>
      <c r="F167" s="310" t="s">
        <v>1532</v>
      </c>
      <c r="G167" s="351"/>
      <c r="H167" s="352"/>
      <c r="I167" s="352"/>
      <c r="J167" s="309" t="s">
        <v>1533</v>
      </c>
      <c r="K167" s="289"/>
    </row>
    <row r="168" spans="2:11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pans="2:11" s="1" customFormat="1" ht="15" customHeight="1">
      <c r="B169" s="317"/>
      <c r="C169" s="294" t="s">
        <v>1537</v>
      </c>
      <c r="D169" s="294"/>
      <c r="E169" s="294"/>
      <c r="F169" s="315" t="s">
        <v>1534</v>
      </c>
      <c r="G169" s="294"/>
      <c r="H169" s="294" t="s">
        <v>1574</v>
      </c>
      <c r="I169" s="294" t="s">
        <v>1536</v>
      </c>
      <c r="J169" s="294">
        <v>120</v>
      </c>
      <c r="K169" s="340"/>
    </row>
    <row r="170" spans="2:11" s="1" customFormat="1" ht="15" customHeight="1">
      <c r="B170" s="317"/>
      <c r="C170" s="294" t="s">
        <v>1583</v>
      </c>
      <c r="D170" s="294"/>
      <c r="E170" s="294"/>
      <c r="F170" s="315" t="s">
        <v>1534</v>
      </c>
      <c r="G170" s="294"/>
      <c r="H170" s="294" t="s">
        <v>1584</v>
      </c>
      <c r="I170" s="294" t="s">
        <v>1536</v>
      </c>
      <c r="J170" s="294" t="s">
        <v>1585</v>
      </c>
      <c r="K170" s="340"/>
    </row>
    <row r="171" spans="2:11" s="1" customFormat="1" ht="15" customHeight="1">
      <c r="B171" s="317"/>
      <c r="C171" s="294" t="s">
        <v>79</v>
      </c>
      <c r="D171" s="294"/>
      <c r="E171" s="294"/>
      <c r="F171" s="315" t="s">
        <v>1534</v>
      </c>
      <c r="G171" s="294"/>
      <c r="H171" s="294" t="s">
        <v>1601</v>
      </c>
      <c r="I171" s="294" t="s">
        <v>1536</v>
      </c>
      <c r="J171" s="294" t="s">
        <v>1585</v>
      </c>
      <c r="K171" s="340"/>
    </row>
    <row r="172" spans="2:11" s="1" customFormat="1" ht="15" customHeight="1">
      <c r="B172" s="317"/>
      <c r="C172" s="294" t="s">
        <v>1539</v>
      </c>
      <c r="D172" s="294"/>
      <c r="E172" s="294"/>
      <c r="F172" s="315" t="s">
        <v>1540</v>
      </c>
      <c r="G172" s="294"/>
      <c r="H172" s="294" t="s">
        <v>1601</v>
      </c>
      <c r="I172" s="294" t="s">
        <v>1536</v>
      </c>
      <c r="J172" s="294">
        <v>50</v>
      </c>
      <c r="K172" s="340"/>
    </row>
    <row r="173" spans="2:11" s="1" customFormat="1" ht="15" customHeight="1">
      <c r="B173" s="317"/>
      <c r="C173" s="294" t="s">
        <v>1542</v>
      </c>
      <c r="D173" s="294"/>
      <c r="E173" s="294"/>
      <c r="F173" s="315" t="s">
        <v>1534</v>
      </c>
      <c r="G173" s="294"/>
      <c r="H173" s="294" t="s">
        <v>1601</v>
      </c>
      <c r="I173" s="294" t="s">
        <v>1544</v>
      </c>
      <c r="J173" s="294"/>
      <c r="K173" s="340"/>
    </row>
    <row r="174" spans="2:11" s="1" customFormat="1" ht="15" customHeight="1">
      <c r="B174" s="317"/>
      <c r="C174" s="294" t="s">
        <v>1553</v>
      </c>
      <c r="D174" s="294"/>
      <c r="E174" s="294"/>
      <c r="F174" s="315" t="s">
        <v>1540</v>
      </c>
      <c r="G174" s="294"/>
      <c r="H174" s="294" t="s">
        <v>1601</v>
      </c>
      <c r="I174" s="294" t="s">
        <v>1536</v>
      </c>
      <c r="J174" s="294">
        <v>50</v>
      </c>
      <c r="K174" s="340"/>
    </row>
    <row r="175" spans="2:11" s="1" customFormat="1" ht="15" customHeight="1">
      <c r="B175" s="317"/>
      <c r="C175" s="294" t="s">
        <v>1561</v>
      </c>
      <c r="D175" s="294"/>
      <c r="E175" s="294"/>
      <c r="F175" s="315" t="s">
        <v>1540</v>
      </c>
      <c r="G175" s="294"/>
      <c r="H175" s="294" t="s">
        <v>1601</v>
      </c>
      <c r="I175" s="294" t="s">
        <v>1536</v>
      </c>
      <c r="J175" s="294">
        <v>50</v>
      </c>
      <c r="K175" s="340"/>
    </row>
    <row r="176" spans="2:11" s="1" customFormat="1" ht="15" customHeight="1">
      <c r="B176" s="317"/>
      <c r="C176" s="294" t="s">
        <v>1559</v>
      </c>
      <c r="D176" s="294"/>
      <c r="E176" s="294"/>
      <c r="F176" s="315" t="s">
        <v>1540</v>
      </c>
      <c r="G176" s="294"/>
      <c r="H176" s="294" t="s">
        <v>1601</v>
      </c>
      <c r="I176" s="294" t="s">
        <v>1536</v>
      </c>
      <c r="J176" s="294">
        <v>50</v>
      </c>
      <c r="K176" s="340"/>
    </row>
    <row r="177" spans="2:11" s="1" customFormat="1" ht="15" customHeight="1">
      <c r="B177" s="317"/>
      <c r="C177" s="294" t="s">
        <v>190</v>
      </c>
      <c r="D177" s="294"/>
      <c r="E177" s="294"/>
      <c r="F177" s="315" t="s">
        <v>1534</v>
      </c>
      <c r="G177" s="294"/>
      <c r="H177" s="294" t="s">
        <v>1602</v>
      </c>
      <c r="I177" s="294" t="s">
        <v>1603</v>
      </c>
      <c r="J177" s="294"/>
      <c r="K177" s="340"/>
    </row>
    <row r="178" spans="2:11" s="1" customFormat="1" ht="15" customHeight="1">
      <c r="B178" s="317"/>
      <c r="C178" s="294" t="s">
        <v>53</v>
      </c>
      <c r="D178" s="294"/>
      <c r="E178" s="294"/>
      <c r="F178" s="315" t="s">
        <v>1534</v>
      </c>
      <c r="G178" s="294"/>
      <c r="H178" s="294" t="s">
        <v>1604</v>
      </c>
      <c r="I178" s="294" t="s">
        <v>1605</v>
      </c>
      <c r="J178" s="294">
        <v>1</v>
      </c>
      <c r="K178" s="340"/>
    </row>
    <row r="179" spans="2:11" s="1" customFormat="1" ht="15" customHeight="1">
      <c r="B179" s="317"/>
      <c r="C179" s="294" t="s">
        <v>49</v>
      </c>
      <c r="D179" s="294"/>
      <c r="E179" s="294"/>
      <c r="F179" s="315" t="s">
        <v>1534</v>
      </c>
      <c r="G179" s="294"/>
      <c r="H179" s="294" t="s">
        <v>1606</v>
      </c>
      <c r="I179" s="294" t="s">
        <v>1536</v>
      </c>
      <c r="J179" s="294">
        <v>20</v>
      </c>
      <c r="K179" s="340"/>
    </row>
    <row r="180" spans="2:11" s="1" customFormat="1" ht="15" customHeight="1">
      <c r="B180" s="317"/>
      <c r="C180" s="294" t="s">
        <v>50</v>
      </c>
      <c r="D180" s="294"/>
      <c r="E180" s="294"/>
      <c r="F180" s="315" t="s">
        <v>1534</v>
      </c>
      <c r="G180" s="294"/>
      <c r="H180" s="294" t="s">
        <v>1607</v>
      </c>
      <c r="I180" s="294" t="s">
        <v>1536</v>
      </c>
      <c r="J180" s="294">
        <v>255</v>
      </c>
      <c r="K180" s="340"/>
    </row>
    <row r="181" spans="2:11" s="1" customFormat="1" ht="15" customHeight="1">
      <c r="B181" s="317"/>
      <c r="C181" s="294" t="s">
        <v>191</v>
      </c>
      <c r="D181" s="294"/>
      <c r="E181" s="294"/>
      <c r="F181" s="315" t="s">
        <v>1534</v>
      </c>
      <c r="G181" s="294"/>
      <c r="H181" s="294" t="s">
        <v>1498</v>
      </c>
      <c r="I181" s="294" t="s">
        <v>1536</v>
      </c>
      <c r="J181" s="294">
        <v>10</v>
      </c>
      <c r="K181" s="340"/>
    </row>
    <row r="182" spans="2:11" s="1" customFormat="1" ht="15" customHeight="1">
      <c r="B182" s="317"/>
      <c r="C182" s="294" t="s">
        <v>192</v>
      </c>
      <c r="D182" s="294"/>
      <c r="E182" s="294"/>
      <c r="F182" s="315" t="s">
        <v>1534</v>
      </c>
      <c r="G182" s="294"/>
      <c r="H182" s="294" t="s">
        <v>1608</v>
      </c>
      <c r="I182" s="294" t="s">
        <v>1569</v>
      </c>
      <c r="J182" s="294"/>
      <c r="K182" s="340"/>
    </row>
    <row r="183" spans="2:11" s="1" customFormat="1" ht="15" customHeight="1">
      <c r="B183" s="317"/>
      <c r="C183" s="294" t="s">
        <v>1609</v>
      </c>
      <c r="D183" s="294"/>
      <c r="E183" s="294"/>
      <c r="F183" s="315" t="s">
        <v>1534</v>
      </c>
      <c r="G183" s="294"/>
      <c r="H183" s="294" t="s">
        <v>1610</v>
      </c>
      <c r="I183" s="294" t="s">
        <v>1569</v>
      </c>
      <c r="J183" s="294"/>
      <c r="K183" s="340"/>
    </row>
    <row r="184" spans="2:11" s="1" customFormat="1" ht="15" customHeight="1">
      <c r="B184" s="317"/>
      <c r="C184" s="294" t="s">
        <v>1598</v>
      </c>
      <c r="D184" s="294"/>
      <c r="E184" s="294"/>
      <c r="F184" s="315" t="s">
        <v>1534</v>
      </c>
      <c r="G184" s="294"/>
      <c r="H184" s="294" t="s">
        <v>1611</v>
      </c>
      <c r="I184" s="294" t="s">
        <v>1569</v>
      </c>
      <c r="J184" s="294"/>
      <c r="K184" s="340"/>
    </row>
    <row r="185" spans="2:11" s="1" customFormat="1" ht="15" customHeight="1">
      <c r="B185" s="317"/>
      <c r="C185" s="294" t="s">
        <v>194</v>
      </c>
      <c r="D185" s="294"/>
      <c r="E185" s="294"/>
      <c r="F185" s="315" t="s">
        <v>1540</v>
      </c>
      <c r="G185" s="294"/>
      <c r="H185" s="294" t="s">
        <v>1612</v>
      </c>
      <c r="I185" s="294" t="s">
        <v>1536</v>
      </c>
      <c r="J185" s="294">
        <v>50</v>
      </c>
      <c r="K185" s="340"/>
    </row>
    <row r="186" spans="2:11" s="1" customFormat="1" ht="15" customHeight="1">
      <c r="B186" s="317"/>
      <c r="C186" s="294" t="s">
        <v>1613</v>
      </c>
      <c r="D186" s="294"/>
      <c r="E186" s="294"/>
      <c r="F186" s="315" t="s">
        <v>1540</v>
      </c>
      <c r="G186" s="294"/>
      <c r="H186" s="294" t="s">
        <v>1614</v>
      </c>
      <c r="I186" s="294" t="s">
        <v>1615</v>
      </c>
      <c r="J186" s="294"/>
      <c r="K186" s="340"/>
    </row>
    <row r="187" spans="2:11" s="1" customFormat="1" ht="15" customHeight="1">
      <c r="B187" s="317"/>
      <c r="C187" s="294" t="s">
        <v>1616</v>
      </c>
      <c r="D187" s="294"/>
      <c r="E187" s="294"/>
      <c r="F187" s="315" t="s">
        <v>1540</v>
      </c>
      <c r="G187" s="294"/>
      <c r="H187" s="294" t="s">
        <v>1617</v>
      </c>
      <c r="I187" s="294" t="s">
        <v>1615</v>
      </c>
      <c r="J187" s="294"/>
      <c r="K187" s="340"/>
    </row>
    <row r="188" spans="2:11" s="1" customFormat="1" ht="15" customHeight="1">
      <c r="B188" s="317"/>
      <c r="C188" s="294" t="s">
        <v>1618</v>
      </c>
      <c r="D188" s="294"/>
      <c r="E188" s="294"/>
      <c r="F188" s="315" t="s">
        <v>1540</v>
      </c>
      <c r="G188" s="294"/>
      <c r="H188" s="294" t="s">
        <v>1619</v>
      </c>
      <c r="I188" s="294" t="s">
        <v>1615</v>
      </c>
      <c r="J188" s="294"/>
      <c r="K188" s="340"/>
    </row>
    <row r="189" spans="2:11" s="1" customFormat="1" ht="15" customHeight="1">
      <c r="B189" s="317"/>
      <c r="C189" s="353" t="s">
        <v>1620</v>
      </c>
      <c r="D189" s="294"/>
      <c r="E189" s="294"/>
      <c r="F189" s="315" t="s">
        <v>1540</v>
      </c>
      <c r="G189" s="294"/>
      <c r="H189" s="294" t="s">
        <v>1621</v>
      </c>
      <c r="I189" s="294" t="s">
        <v>1622</v>
      </c>
      <c r="J189" s="354" t="s">
        <v>1623</v>
      </c>
      <c r="K189" s="340"/>
    </row>
    <row r="190" spans="2:11" s="1" customFormat="1" ht="15" customHeight="1">
      <c r="B190" s="317"/>
      <c r="C190" s="353" t="s">
        <v>38</v>
      </c>
      <c r="D190" s="294"/>
      <c r="E190" s="294"/>
      <c r="F190" s="315" t="s">
        <v>1534</v>
      </c>
      <c r="G190" s="294"/>
      <c r="H190" s="291" t="s">
        <v>1624</v>
      </c>
      <c r="I190" s="294" t="s">
        <v>1625</v>
      </c>
      <c r="J190" s="294"/>
      <c r="K190" s="340"/>
    </row>
    <row r="191" spans="2:11" s="1" customFormat="1" ht="15" customHeight="1">
      <c r="B191" s="317"/>
      <c r="C191" s="353" t="s">
        <v>1626</v>
      </c>
      <c r="D191" s="294"/>
      <c r="E191" s="294"/>
      <c r="F191" s="315" t="s">
        <v>1534</v>
      </c>
      <c r="G191" s="294"/>
      <c r="H191" s="294" t="s">
        <v>1627</v>
      </c>
      <c r="I191" s="294" t="s">
        <v>1569</v>
      </c>
      <c r="J191" s="294"/>
      <c r="K191" s="340"/>
    </row>
    <row r="192" spans="2:11" s="1" customFormat="1" ht="15" customHeight="1">
      <c r="B192" s="317"/>
      <c r="C192" s="353" t="s">
        <v>1628</v>
      </c>
      <c r="D192" s="294"/>
      <c r="E192" s="294"/>
      <c r="F192" s="315" t="s">
        <v>1534</v>
      </c>
      <c r="G192" s="294"/>
      <c r="H192" s="294" t="s">
        <v>1629</v>
      </c>
      <c r="I192" s="294" t="s">
        <v>1569</v>
      </c>
      <c r="J192" s="294"/>
      <c r="K192" s="340"/>
    </row>
    <row r="193" spans="2:11" s="1" customFormat="1" ht="15" customHeight="1">
      <c r="B193" s="317"/>
      <c r="C193" s="353" t="s">
        <v>1630</v>
      </c>
      <c r="D193" s="294"/>
      <c r="E193" s="294"/>
      <c r="F193" s="315" t="s">
        <v>1540</v>
      </c>
      <c r="G193" s="294"/>
      <c r="H193" s="294" t="s">
        <v>1631</v>
      </c>
      <c r="I193" s="294" t="s">
        <v>1569</v>
      </c>
      <c r="J193" s="294"/>
      <c r="K193" s="340"/>
    </row>
    <row r="194" spans="2:11" s="1" customFormat="1" ht="15" customHeight="1">
      <c r="B194" s="346"/>
      <c r="C194" s="355"/>
      <c r="D194" s="326"/>
      <c r="E194" s="326"/>
      <c r="F194" s="326"/>
      <c r="G194" s="326"/>
      <c r="H194" s="326"/>
      <c r="I194" s="326"/>
      <c r="J194" s="326"/>
      <c r="K194" s="347"/>
    </row>
    <row r="195" spans="2:11" s="1" customFormat="1" ht="18.75" customHeight="1">
      <c r="B195" s="328"/>
      <c r="C195" s="338"/>
      <c r="D195" s="338"/>
      <c r="E195" s="338"/>
      <c r="F195" s="348"/>
      <c r="G195" s="338"/>
      <c r="H195" s="338"/>
      <c r="I195" s="338"/>
      <c r="J195" s="338"/>
      <c r="K195" s="328"/>
    </row>
    <row r="196" spans="2:11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pans="2:11" s="1" customFormat="1" ht="18.75" customHeight="1">
      <c r="B197" s="301"/>
      <c r="C197" s="301"/>
      <c r="D197" s="301"/>
      <c r="E197" s="301"/>
      <c r="F197" s="301"/>
      <c r="G197" s="301"/>
      <c r="H197" s="301"/>
      <c r="I197" s="301"/>
      <c r="J197" s="301"/>
      <c r="K197" s="301"/>
    </row>
    <row r="198" spans="2:11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pans="2:11" s="1" customFormat="1" ht="21">
      <c r="B199" s="286"/>
      <c r="C199" s="419" t="s">
        <v>1632</v>
      </c>
      <c r="D199" s="419"/>
      <c r="E199" s="419"/>
      <c r="F199" s="419"/>
      <c r="G199" s="419"/>
      <c r="H199" s="419"/>
      <c r="I199" s="419"/>
      <c r="J199" s="419"/>
      <c r="K199" s="287"/>
    </row>
    <row r="200" spans="2:11" s="1" customFormat="1" ht="25.5" customHeight="1">
      <c r="B200" s="286"/>
      <c r="C200" s="356" t="s">
        <v>1633</v>
      </c>
      <c r="D200" s="356"/>
      <c r="E200" s="356"/>
      <c r="F200" s="356" t="s">
        <v>1634</v>
      </c>
      <c r="G200" s="357"/>
      <c r="H200" s="420" t="s">
        <v>1635</v>
      </c>
      <c r="I200" s="420"/>
      <c r="J200" s="420"/>
      <c r="K200" s="287"/>
    </row>
    <row r="201" spans="2:11" s="1" customFormat="1" ht="5.25" customHeight="1">
      <c r="B201" s="317"/>
      <c r="C201" s="312"/>
      <c r="D201" s="312"/>
      <c r="E201" s="312"/>
      <c r="F201" s="312"/>
      <c r="G201" s="338"/>
      <c r="H201" s="312"/>
      <c r="I201" s="312"/>
      <c r="J201" s="312"/>
      <c r="K201" s="340"/>
    </row>
    <row r="202" spans="2:11" s="1" customFormat="1" ht="15" customHeight="1">
      <c r="B202" s="317"/>
      <c r="C202" s="294" t="s">
        <v>1625</v>
      </c>
      <c r="D202" s="294"/>
      <c r="E202" s="294"/>
      <c r="F202" s="315" t="s">
        <v>39</v>
      </c>
      <c r="G202" s="294"/>
      <c r="H202" s="421" t="s">
        <v>1636</v>
      </c>
      <c r="I202" s="421"/>
      <c r="J202" s="421"/>
      <c r="K202" s="340"/>
    </row>
    <row r="203" spans="2:11" s="1" customFormat="1" ht="15" customHeight="1">
      <c r="B203" s="317"/>
      <c r="C203" s="294"/>
      <c r="D203" s="294"/>
      <c r="E203" s="294"/>
      <c r="F203" s="315" t="s">
        <v>40</v>
      </c>
      <c r="G203" s="294"/>
      <c r="H203" s="421" t="s">
        <v>1637</v>
      </c>
      <c r="I203" s="421"/>
      <c r="J203" s="421"/>
      <c r="K203" s="340"/>
    </row>
    <row r="204" spans="2:11" s="1" customFormat="1" ht="15" customHeight="1">
      <c r="B204" s="317"/>
      <c r="C204" s="294"/>
      <c r="D204" s="294"/>
      <c r="E204" s="294"/>
      <c r="F204" s="315" t="s">
        <v>43</v>
      </c>
      <c r="G204" s="294"/>
      <c r="H204" s="421" t="s">
        <v>1638</v>
      </c>
      <c r="I204" s="421"/>
      <c r="J204" s="421"/>
      <c r="K204" s="340"/>
    </row>
    <row r="205" spans="2:11" s="1" customFormat="1" ht="15" customHeight="1">
      <c r="B205" s="317"/>
      <c r="C205" s="294"/>
      <c r="D205" s="294"/>
      <c r="E205" s="294"/>
      <c r="F205" s="315" t="s">
        <v>41</v>
      </c>
      <c r="G205" s="294"/>
      <c r="H205" s="421" t="s">
        <v>1639</v>
      </c>
      <c r="I205" s="421"/>
      <c r="J205" s="421"/>
      <c r="K205" s="340"/>
    </row>
    <row r="206" spans="2:11" s="1" customFormat="1" ht="15" customHeight="1">
      <c r="B206" s="317"/>
      <c r="C206" s="294"/>
      <c r="D206" s="294"/>
      <c r="E206" s="294"/>
      <c r="F206" s="315" t="s">
        <v>42</v>
      </c>
      <c r="G206" s="294"/>
      <c r="H206" s="421" t="s">
        <v>1640</v>
      </c>
      <c r="I206" s="421"/>
      <c r="J206" s="421"/>
      <c r="K206" s="340"/>
    </row>
    <row r="207" spans="2:11" s="1" customFormat="1" ht="15" customHeight="1">
      <c r="B207" s="317"/>
      <c r="C207" s="294"/>
      <c r="D207" s="294"/>
      <c r="E207" s="294"/>
      <c r="F207" s="315"/>
      <c r="G207" s="294"/>
      <c r="H207" s="294"/>
      <c r="I207" s="294"/>
      <c r="J207" s="294"/>
      <c r="K207" s="340"/>
    </row>
    <row r="208" spans="2:11" s="1" customFormat="1" ht="15" customHeight="1">
      <c r="B208" s="317"/>
      <c r="C208" s="294" t="s">
        <v>1581</v>
      </c>
      <c r="D208" s="294"/>
      <c r="E208" s="294"/>
      <c r="F208" s="315" t="s">
        <v>74</v>
      </c>
      <c r="G208" s="294"/>
      <c r="H208" s="421" t="s">
        <v>1641</v>
      </c>
      <c r="I208" s="421"/>
      <c r="J208" s="421"/>
      <c r="K208" s="340"/>
    </row>
    <row r="209" spans="2:11" s="1" customFormat="1" ht="15" customHeight="1">
      <c r="B209" s="317"/>
      <c r="C209" s="294"/>
      <c r="D209" s="294"/>
      <c r="E209" s="294"/>
      <c r="F209" s="315" t="s">
        <v>1479</v>
      </c>
      <c r="G209" s="294"/>
      <c r="H209" s="421" t="s">
        <v>1480</v>
      </c>
      <c r="I209" s="421"/>
      <c r="J209" s="421"/>
      <c r="K209" s="340"/>
    </row>
    <row r="210" spans="2:11" s="1" customFormat="1" ht="15" customHeight="1">
      <c r="B210" s="317"/>
      <c r="C210" s="294"/>
      <c r="D210" s="294"/>
      <c r="E210" s="294"/>
      <c r="F210" s="315" t="s">
        <v>1477</v>
      </c>
      <c r="G210" s="294"/>
      <c r="H210" s="421" t="s">
        <v>1642</v>
      </c>
      <c r="I210" s="421"/>
      <c r="J210" s="421"/>
      <c r="K210" s="340"/>
    </row>
    <row r="211" spans="2:11" s="1" customFormat="1" ht="15" customHeight="1">
      <c r="B211" s="358"/>
      <c r="C211" s="294"/>
      <c r="D211" s="294"/>
      <c r="E211" s="294"/>
      <c r="F211" s="315" t="s">
        <v>1481</v>
      </c>
      <c r="G211" s="353"/>
      <c r="H211" s="422" t="s">
        <v>1482</v>
      </c>
      <c r="I211" s="422"/>
      <c r="J211" s="422"/>
      <c r="K211" s="359"/>
    </row>
    <row r="212" spans="2:11" s="1" customFormat="1" ht="15" customHeight="1">
      <c r="B212" s="358"/>
      <c r="C212" s="294"/>
      <c r="D212" s="294"/>
      <c r="E212" s="294"/>
      <c r="F212" s="315" t="s">
        <v>383</v>
      </c>
      <c r="G212" s="353"/>
      <c r="H212" s="422" t="s">
        <v>1643</v>
      </c>
      <c r="I212" s="422"/>
      <c r="J212" s="422"/>
      <c r="K212" s="359"/>
    </row>
    <row r="213" spans="2:11" s="1" customFormat="1" ht="15" customHeight="1">
      <c r="B213" s="358"/>
      <c r="C213" s="294"/>
      <c r="D213" s="294"/>
      <c r="E213" s="294"/>
      <c r="F213" s="315"/>
      <c r="G213" s="353"/>
      <c r="H213" s="344"/>
      <c r="I213" s="344"/>
      <c r="J213" s="344"/>
      <c r="K213" s="359"/>
    </row>
    <row r="214" spans="2:11" s="1" customFormat="1" ht="15" customHeight="1">
      <c r="B214" s="358"/>
      <c r="C214" s="294" t="s">
        <v>1605</v>
      </c>
      <c r="D214" s="294"/>
      <c r="E214" s="294"/>
      <c r="F214" s="315">
        <v>1</v>
      </c>
      <c r="G214" s="353"/>
      <c r="H214" s="422" t="s">
        <v>1644</v>
      </c>
      <c r="I214" s="422"/>
      <c r="J214" s="422"/>
      <c r="K214" s="359"/>
    </row>
    <row r="215" spans="2:11" s="1" customFormat="1" ht="15" customHeight="1">
      <c r="B215" s="358"/>
      <c r="C215" s="294"/>
      <c r="D215" s="294"/>
      <c r="E215" s="294"/>
      <c r="F215" s="315">
        <v>2</v>
      </c>
      <c r="G215" s="353"/>
      <c r="H215" s="422" t="s">
        <v>1645</v>
      </c>
      <c r="I215" s="422"/>
      <c r="J215" s="422"/>
      <c r="K215" s="359"/>
    </row>
    <row r="216" spans="2:11" s="1" customFormat="1" ht="15" customHeight="1">
      <c r="B216" s="358"/>
      <c r="C216" s="294"/>
      <c r="D216" s="294"/>
      <c r="E216" s="294"/>
      <c r="F216" s="315">
        <v>3</v>
      </c>
      <c r="G216" s="353"/>
      <c r="H216" s="422" t="s">
        <v>1646</v>
      </c>
      <c r="I216" s="422"/>
      <c r="J216" s="422"/>
      <c r="K216" s="359"/>
    </row>
    <row r="217" spans="2:11" s="1" customFormat="1" ht="15" customHeight="1">
      <c r="B217" s="358"/>
      <c r="C217" s="294"/>
      <c r="D217" s="294"/>
      <c r="E217" s="294"/>
      <c r="F217" s="315">
        <v>4</v>
      </c>
      <c r="G217" s="353"/>
      <c r="H217" s="422" t="s">
        <v>1647</v>
      </c>
      <c r="I217" s="422"/>
      <c r="J217" s="422"/>
      <c r="K217" s="359"/>
    </row>
    <row r="218" spans="2:11" s="1" customFormat="1" ht="12.75" customHeight="1">
      <c r="B218" s="360"/>
      <c r="C218" s="361"/>
      <c r="D218" s="361"/>
      <c r="E218" s="361"/>
      <c r="F218" s="361"/>
      <c r="G218" s="361"/>
      <c r="H218" s="361"/>
      <c r="I218" s="361"/>
      <c r="J218" s="361"/>
      <c r="K218" s="36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6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83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172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381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175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ROUND(J86,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ROUND((SUM(BE86:BE167)),  2)</f>
        <v>0</v>
      </c>
      <c r="G35" s="36"/>
      <c r="H35" s="36"/>
      <c r="I35" s="127">
        <v>0.21</v>
      </c>
      <c r="J35" s="126">
        <f>ROUND(((SUM(BE86:BE167))*I35),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ROUND((SUM(BF86:BF167)),  2)</f>
        <v>0</v>
      </c>
      <c r="G36" s="36"/>
      <c r="H36" s="36"/>
      <c r="I36" s="127">
        <v>0.15</v>
      </c>
      <c r="J36" s="126">
        <f>ROUND(((SUM(BF86:BF167))*I36),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ROUND((SUM(BG86:BG167)),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ROUND((SUM(BH86:BH167)),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ROUND((SUM(BI86:BI167)),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172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21.2 - ÚOŽI - Oprava osvětlení zast. Zdětín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Zdětín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J86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382</v>
      </c>
      <c r="E64" s="146"/>
      <c r="F64" s="146"/>
      <c r="G64" s="146"/>
      <c r="H64" s="146"/>
      <c r="I64" s="146"/>
      <c r="J64" s="147">
        <f>J87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1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189</v>
      </c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414" t="str">
        <f>E7</f>
        <v>Oprava osvětlení zast. na trati Litovel předměstí - Kostelec na Hané</v>
      </c>
      <c r="F74" s="415"/>
      <c r="G74" s="415"/>
      <c r="H74" s="415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1" customFormat="1" ht="12" customHeight="1">
      <c r="B75" s="23"/>
      <c r="C75" s="31" t="s">
        <v>171</v>
      </c>
      <c r="D75" s="24"/>
      <c r="E75" s="24"/>
      <c r="F75" s="24"/>
      <c r="G75" s="24"/>
      <c r="H75" s="24"/>
      <c r="I75" s="24"/>
      <c r="J75" s="24"/>
      <c r="K75" s="24"/>
      <c r="L75" s="22"/>
    </row>
    <row r="76" spans="1:31" s="2" customFormat="1" ht="16.5" customHeight="1">
      <c r="A76" s="36"/>
      <c r="B76" s="37"/>
      <c r="C76" s="38"/>
      <c r="D76" s="38"/>
      <c r="E76" s="414" t="s">
        <v>172</v>
      </c>
      <c r="F76" s="416"/>
      <c r="G76" s="416"/>
      <c r="H76" s="416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173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70" t="str">
        <f>E11</f>
        <v>21.2 - ÚOŽI - Oprava osvětlení zast. Zdětín</v>
      </c>
      <c r="F78" s="416"/>
      <c r="G78" s="416"/>
      <c r="H78" s="416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F14</f>
        <v>Zdětín</v>
      </c>
      <c r="G80" s="38"/>
      <c r="H80" s="38"/>
      <c r="I80" s="31" t="s">
        <v>23</v>
      </c>
      <c r="J80" s="61">
        <f>IF(J14="","",J14)</f>
        <v>0</v>
      </c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24</v>
      </c>
      <c r="D82" s="38"/>
      <c r="E82" s="38"/>
      <c r="F82" s="29" t="str">
        <f>E17</f>
        <v>Správa železnic</v>
      </c>
      <c r="G82" s="38"/>
      <c r="H82" s="38"/>
      <c r="I82" s="31" t="s">
        <v>29</v>
      </c>
      <c r="J82" s="34" t="str">
        <f>E23</f>
        <v xml:space="preserve"> 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27</v>
      </c>
      <c r="D83" s="38"/>
      <c r="E83" s="38"/>
      <c r="F83" s="29" t="str">
        <f>IF(E20="","",E20)</f>
        <v>Vyplň údaj</v>
      </c>
      <c r="G83" s="38"/>
      <c r="H83" s="38"/>
      <c r="I83" s="31" t="s">
        <v>31</v>
      </c>
      <c r="J83" s="34" t="str">
        <f>E26</f>
        <v>Tomáš Voldán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54"/>
      <c r="B85" s="155"/>
      <c r="C85" s="156" t="s">
        <v>190</v>
      </c>
      <c r="D85" s="157" t="s">
        <v>53</v>
      </c>
      <c r="E85" s="157" t="s">
        <v>49</v>
      </c>
      <c r="F85" s="157" t="s">
        <v>50</v>
      </c>
      <c r="G85" s="157" t="s">
        <v>191</v>
      </c>
      <c r="H85" s="157" t="s">
        <v>192</v>
      </c>
      <c r="I85" s="157" t="s">
        <v>193</v>
      </c>
      <c r="J85" s="157" t="s">
        <v>180</v>
      </c>
      <c r="K85" s="158" t="s">
        <v>194</v>
      </c>
      <c r="L85" s="159"/>
      <c r="M85" s="70" t="s">
        <v>19</v>
      </c>
      <c r="N85" s="71" t="s">
        <v>38</v>
      </c>
      <c r="O85" s="71" t="s">
        <v>195</v>
      </c>
      <c r="P85" s="71" t="s">
        <v>196</v>
      </c>
      <c r="Q85" s="71" t="s">
        <v>197</v>
      </c>
      <c r="R85" s="71" t="s">
        <v>198</v>
      </c>
      <c r="S85" s="71" t="s">
        <v>199</v>
      </c>
      <c r="T85" s="72" t="s">
        <v>200</v>
      </c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</row>
    <row r="86" spans="1:65" s="2" customFormat="1" ht="22.9" customHeight="1">
      <c r="A86" s="36"/>
      <c r="B86" s="37"/>
      <c r="C86" s="77" t="s">
        <v>201</v>
      </c>
      <c r="D86" s="38"/>
      <c r="E86" s="38"/>
      <c r="F86" s="38"/>
      <c r="G86" s="38"/>
      <c r="H86" s="38"/>
      <c r="I86" s="38"/>
      <c r="J86" s="160">
        <f>BK86</f>
        <v>0</v>
      </c>
      <c r="K86" s="38"/>
      <c r="L86" s="41"/>
      <c r="M86" s="73"/>
      <c r="N86" s="161"/>
      <c r="O86" s="74"/>
      <c r="P86" s="162">
        <f>P87</f>
        <v>0</v>
      </c>
      <c r="Q86" s="74"/>
      <c r="R86" s="162">
        <f>R87</f>
        <v>1.05</v>
      </c>
      <c r="S86" s="74"/>
      <c r="T86" s="163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67</v>
      </c>
      <c r="AU86" s="19" t="s">
        <v>181</v>
      </c>
      <c r="BK86" s="164">
        <f>BK87</f>
        <v>0</v>
      </c>
    </row>
    <row r="87" spans="1:65" s="12" customFormat="1" ht="25.9" customHeight="1">
      <c r="B87" s="165"/>
      <c r="C87" s="166"/>
      <c r="D87" s="167" t="s">
        <v>67</v>
      </c>
      <c r="E87" s="168" t="s">
        <v>383</v>
      </c>
      <c r="F87" s="168" t="s">
        <v>384</v>
      </c>
      <c r="G87" s="166"/>
      <c r="H87" s="166"/>
      <c r="I87" s="169"/>
      <c r="J87" s="170">
        <f>BK87</f>
        <v>0</v>
      </c>
      <c r="K87" s="166"/>
      <c r="L87" s="171"/>
      <c r="M87" s="172"/>
      <c r="N87" s="173"/>
      <c r="O87" s="173"/>
      <c r="P87" s="174">
        <f>SUM(P88:P167)</f>
        <v>0</v>
      </c>
      <c r="Q87" s="173"/>
      <c r="R87" s="174">
        <f>SUM(R88:R167)</f>
        <v>1.05</v>
      </c>
      <c r="S87" s="173"/>
      <c r="T87" s="175">
        <f>SUM(T88:T167)</f>
        <v>0</v>
      </c>
      <c r="AR87" s="176" t="s">
        <v>206</v>
      </c>
      <c r="AT87" s="177" t="s">
        <v>67</v>
      </c>
      <c r="AU87" s="177" t="s">
        <v>68</v>
      </c>
      <c r="AY87" s="176" t="s">
        <v>204</v>
      </c>
      <c r="BK87" s="178">
        <f>SUM(BK88:BK167)</f>
        <v>0</v>
      </c>
    </row>
    <row r="88" spans="1:65" s="2" customFormat="1" ht="16.5" customHeight="1">
      <c r="A88" s="36"/>
      <c r="B88" s="37"/>
      <c r="C88" s="222" t="s">
        <v>385</v>
      </c>
      <c r="D88" s="222" t="s">
        <v>243</v>
      </c>
      <c r="E88" s="223" t="s">
        <v>386</v>
      </c>
      <c r="F88" s="224" t="s">
        <v>387</v>
      </c>
      <c r="G88" s="225" t="s">
        <v>286</v>
      </c>
      <c r="H88" s="226">
        <v>3</v>
      </c>
      <c r="I88" s="227"/>
      <c r="J88" s="228">
        <f t="shared" ref="J88:J103" si="0">ROUND(I88*H88,2)</f>
        <v>0</v>
      </c>
      <c r="K88" s="224" t="s">
        <v>388</v>
      </c>
      <c r="L88" s="229"/>
      <c r="M88" s="230" t="s">
        <v>19</v>
      </c>
      <c r="N88" s="231" t="s">
        <v>39</v>
      </c>
      <c r="O88" s="66"/>
      <c r="P88" s="190">
        <f t="shared" ref="P88:P103" si="1">O88*H88</f>
        <v>0</v>
      </c>
      <c r="Q88" s="190">
        <v>0</v>
      </c>
      <c r="R88" s="190">
        <f t="shared" ref="R88:R103" si="2">Q88*H88</f>
        <v>0</v>
      </c>
      <c r="S88" s="190">
        <v>0</v>
      </c>
      <c r="T88" s="191">
        <f t="shared" ref="T88:T103" si="3"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2" t="s">
        <v>389</v>
      </c>
      <c r="AT88" s="192" t="s">
        <v>243</v>
      </c>
      <c r="AU88" s="192" t="s">
        <v>75</v>
      </c>
      <c r="AY88" s="19" t="s">
        <v>204</v>
      </c>
      <c r="BE88" s="193">
        <f t="shared" ref="BE88:BE103" si="4">IF(N88="základní",J88,0)</f>
        <v>0</v>
      </c>
      <c r="BF88" s="193">
        <f t="shared" ref="BF88:BF103" si="5">IF(N88="snížená",J88,0)</f>
        <v>0</v>
      </c>
      <c r="BG88" s="193">
        <f t="shared" ref="BG88:BG103" si="6">IF(N88="zákl. přenesená",J88,0)</f>
        <v>0</v>
      </c>
      <c r="BH88" s="193">
        <f t="shared" ref="BH88:BH103" si="7">IF(N88="sníž. přenesená",J88,0)</f>
        <v>0</v>
      </c>
      <c r="BI88" s="193">
        <f t="shared" ref="BI88:BI103" si="8">IF(N88="nulová",J88,0)</f>
        <v>0</v>
      </c>
      <c r="BJ88" s="19" t="s">
        <v>75</v>
      </c>
      <c r="BK88" s="193">
        <f t="shared" ref="BK88:BK103" si="9">ROUND(I88*H88,2)</f>
        <v>0</v>
      </c>
      <c r="BL88" s="19" t="s">
        <v>389</v>
      </c>
      <c r="BM88" s="192" t="s">
        <v>390</v>
      </c>
    </row>
    <row r="89" spans="1:65" s="2" customFormat="1" ht="16.5" customHeight="1">
      <c r="A89" s="36"/>
      <c r="B89" s="37"/>
      <c r="C89" s="222" t="s">
        <v>391</v>
      </c>
      <c r="D89" s="222" t="s">
        <v>243</v>
      </c>
      <c r="E89" s="223" t="s">
        <v>392</v>
      </c>
      <c r="F89" s="224" t="s">
        <v>393</v>
      </c>
      <c r="G89" s="225" t="s">
        <v>286</v>
      </c>
      <c r="H89" s="226">
        <v>1</v>
      </c>
      <c r="I89" s="227"/>
      <c r="J89" s="228">
        <f t="shared" si="0"/>
        <v>0</v>
      </c>
      <c r="K89" s="224" t="s">
        <v>388</v>
      </c>
      <c r="L89" s="229"/>
      <c r="M89" s="230" t="s">
        <v>19</v>
      </c>
      <c r="N89" s="231" t="s">
        <v>39</v>
      </c>
      <c r="O89" s="66"/>
      <c r="P89" s="190">
        <f t="shared" si="1"/>
        <v>0</v>
      </c>
      <c r="Q89" s="190">
        <v>0</v>
      </c>
      <c r="R89" s="190">
        <f t="shared" si="2"/>
        <v>0</v>
      </c>
      <c r="S89" s="190">
        <v>0</v>
      </c>
      <c r="T89" s="191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2" t="s">
        <v>389</v>
      </c>
      <c r="AT89" s="192" t="s">
        <v>243</v>
      </c>
      <c r="AU89" s="192" t="s">
        <v>75</v>
      </c>
      <c r="AY89" s="19" t="s">
        <v>204</v>
      </c>
      <c r="BE89" s="193">
        <f t="shared" si="4"/>
        <v>0</v>
      </c>
      <c r="BF89" s="193">
        <f t="shared" si="5"/>
        <v>0</v>
      </c>
      <c r="BG89" s="193">
        <f t="shared" si="6"/>
        <v>0</v>
      </c>
      <c r="BH89" s="193">
        <f t="shared" si="7"/>
        <v>0</v>
      </c>
      <c r="BI89" s="193">
        <f t="shared" si="8"/>
        <v>0</v>
      </c>
      <c r="BJ89" s="19" t="s">
        <v>75</v>
      </c>
      <c r="BK89" s="193">
        <f t="shared" si="9"/>
        <v>0</v>
      </c>
      <c r="BL89" s="19" t="s">
        <v>389</v>
      </c>
      <c r="BM89" s="192" t="s">
        <v>394</v>
      </c>
    </row>
    <row r="90" spans="1:65" s="2" customFormat="1" ht="37.9" customHeight="1">
      <c r="A90" s="36"/>
      <c r="B90" s="37"/>
      <c r="C90" s="181" t="s">
        <v>395</v>
      </c>
      <c r="D90" s="181" t="s">
        <v>207</v>
      </c>
      <c r="E90" s="182" t="s">
        <v>396</v>
      </c>
      <c r="F90" s="183" t="s">
        <v>397</v>
      </c>
      <c r="G90" s="184" t="s">
        <v>286</v>
      </c>
      <c r="H90" s="185">
        <v>245</v>
      </c>
      <c r="I90" s="186"/>
      <c r="J90" s="187">
        <f t="shared" si="0"/>
        <v>0</v>
      </c>
      <c r="K90" s="183" t="s">
        <v>388</v>
      </c>
      <c r="L90" s="41"/>
      <c r="M90" s="188" t="s">
        <v>19</v>
      </c>
      <c r="N90" s="189" t="s">
        <v>39</v>
      </c>
      <c r="O90" s="66"/>
      <c r="P90" s="190">
        <f t="shared" si="1"/>
        <v>0</v>
      </c>
      <c r="Q90" s="190">
        <v>0</v>
      </c>
      <c r="R90" s="190">
        <f t="shared" si="2"/>
        <v>0</v>
      </c>
      <c r="S90" s="190">
        <v>0</v>
      </c>
      <c r="T90" s="191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206</v>
      </c>
      <c r="AT90" s="192" t="s">
        <v>207</v>
      </c>
      <c r="AU90" s="192" t="s">
        <v>75</v>
      </c>
      <c r="AY90" s="19" t="s">
        <v>204</v>
      </c>
      <c r="BE90" s="193">
        <f t="shared" si="4"/>
        <v>0</v>
      </c>
      <c r="BF90" s="193">
        <f t="shared" si="5"/>
        <v>0</v>
      </c>
      <c r="BG90" s="193">
        <f t="shared" si="6"/>
        <v>0</v>
      </c>
      <c r="BH90" s="193">
        <f t="shared" si="7"/>
        <v>0</v>
      </c>
      <c r="BI90" s="193">
        <f t="shared" si="8"/>
        <v>0</v>
      </c>
      <c r="BJ90" s="19" t="s">
        <v>75</v>
      </c>
      <c r="BK90" s="193">
        <f t="shared" si="9"/>
        <v>0</v>
      </c>
      <c r="BL90" s="19" t="s">
        <v>206</v>
      </c>
      <c r="BM90" s="192" t="s">
        <v>398</v>
      </c>
    </row>
    <row r="91" spans="1:65" s="2" customFormat="1" ht="21.75" customHeight="1">
      <c r="A91" s="36"/>
      <c r="B91" s="37"/>
      <c r="C91" s="222" t="s">
        <v>399</v>
      </c>
      <c r="D91" s="222" t="s">
        <v>243</v>
      </c>
      <c r="E91" s="223" t="s">
        <v>400</v>
      </c>
      <c r="F91" s="224" t="s">
        <v>401</v>
      </c>
      <c r="G91" s="225" t="s">
        <v>286</v>
      </c>
      <c r="H91" s="226">
        <v>102</v>
      </c>
      <c r="I91" s="227"/>
      <c r="J91" s="228">
        <f t="shared" si="0"/>
        <v>0</v>
      </c>
      <c r="K91" s="224" t="s">
        <v>388</v>
      </c>
      <c r="L91" s="229"/>
      <c r="M91" s="230" t="s">
        <v>19</v>
      </c>
      <c r="N91" s="231" t="s">
        <v>39</v>
      </c>
      <c r="O91" s="66"/>
      <c r="P91" s="190">
        <f t="shared" si="1"/>
        <v>0</v>
      </c>
      <c r="Q91" s="190">
        <v>0</v>
      </c>
      <c r="R91" s="190">
        <f t="shared" si="2"/>
        <v>0</v>
      </c>
      <c r="S91" s="190">
        <v>0</v>
      </c>
      <c r="T91" s="191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389</v>
      </c>
      <c r="AT91" s="192" t="s">
        <v>243</v>
      </c>
      <c r="AU91" s="192" t="s">
        <v>75</v>
      </c>
      <c r="AY91" s="19" t="s">
        <v>204</v>
      </c>
      <c r="BE91" s="193">
        <f t="shared" si="4"/>
        <v>0</v>
      </c>
      <c r="BF91" s="193">
        <f t="shared" si="5"/>
        <v>0</v>
      </c>
      <c r="BG91" s="193">
        <f t="shared" si="6"/>
        <v>0</v>
      </c>
      <c r="BH91" s="193">
        <f t="shared" si="7"/>
        <v>0</v>
      </c>
      <c r="BI91" s="193">
        <f t="shared" si="8"/>
        <v>0</v>
      </c>
      <c r="BJ91" s="19" t="s">
        <v>75</v>
      </c>
      <c r="BK91" s="193">
        <f t="shared" si="9"/>
        <v>0</v>
      </c>
      <c r="BL91" s="19" t="s">
        <v>389</v>
      </c>
      <c r="BM91" s="192" t="s">
        <v>402</v>
      </c>
    </row>
    <row r="92" spans="1:65" s="2" customFormat="1" ht="33" customHeight="1">
      <c r="A92" s="36"/>
      <c r="B92" s="37"/>
      <c r="C92" s="181" t="s">
        <v>403</v>
      </c>
      <c r="D92" s="181" t="s">
        <v>207</v>
      </c>
      <c r="E92" s="182" t="s">
        <v>404</v>
      </c>
      <c r="F92" s="183" t="s">
        <v>405</v>
      </c>
      <c r="G92" s="184" t="s">
        <v>286</v>
      </c>
      <c r="H92" s="185">
        <v>25</v>
      </c>
      <c r="I92" s="186"/>
      <c r="J92" s="187">
        <f t="shared" si="0"/>
        <v>0</v>
      </c>
      <c r="K92" s="183" t="s">
        <v>388</v>
      </c>
      <c r="L92" s="41"/>
      <c r="M92" s="188" t="s">
        <v>19</v>
      </c>
      <c r="N92" s="189" t="s">
        <v>39</v>
      </c>
      <c r="O92" s="66"/>
      <c r="P92" s="190">
        <f t="shared" si="1"/>
        <v>0</v>
      </c>
      <c r="Q92" s="190">
        <v>0</v>
      </c>
      <c r="R92" s="190">
        <f t="shared" si="2"/>
        <v>0</v>
      </c>
      <c r="S92" s="190">
        <v>0</v>
      </c>
      <c r="T92" s="191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2" t="s">
        <v>389</v>
      </c>
      <c r="AT92" s="192" t="s">
        <v>207</v>
      </c>
      <c r="AU92" s="192" t="s">
        <v>75</v>
      </c>
      <c r="AY92" s="19" t="s">
        <v>204</v>
      </c>
      <c r="BE92" s="193">
        <f t="shared" si="4"/>
        <v>0</v>
      </c>
      <c r="BF92" s="193">
        <f t="shared" si="5"/>
        <v>0</v>
      </c>
      <c r="BG92" s="193">
        <f t="shared" si="6"/>
        <v>0</v>
      </c>
      <c r="BH92" s="193">
        <f t="shared" si="7"/>
        <v>0</v>
      </c>
      <c r="BI92" s="193">
        <f t="shared" si="8"/>
        <v>0</v>
      </c>
      <c r="BJ92" s="19" t="s">
        <v>75</v>
      </c>
      <c r="BK92" s="193">
        <f t="shared" si="9"/>
        <v>0</v>
      </c>
      <c r="BL92" s="19" t="s">
        <v>389</v>
      </c>
      <c r="BM92" s="192" t="s">
        <v>406</v>
      </c>
    </row>
    <row r="93" spans="1:65" s="2" customFormat="1" ht="37.9" customHeight="1">
      <c r="A93" s="36"/>
      <c r="B93" s="37"/>
      <c r="C93" s="181" t="s">
        <v>407</v>
      </c>
      <c r="D93" s="181" t="s">
        <v>207</v>
      </c>
      <c r="E93" s="182" t="s">
        <v>408</v>
      </c>
      <c r="F93" s="183" t="s">
        <v>409</v>
      </c>
      <c r="G93" s="184" t="s">
        <v>286</v>
      </c>
      <c r="H93" s="185">
        <v>3</v>
      </c>
      <c r="I93" s="186"/>
      <c r="J93" s="187">
        <f t="shared" si="0"/>
        <v>0</v>
      </c>
      <c r="K93" s="183" t="s">
        <v>388</v>
      </c>
      <c r="L93" s="41"/>
      <c r="M93" s="188" t="s">
        <v>19</v>
      </c>
      <c r="N93" s="189" t="s">
        <v>39</v>
      </c>
      <c r="O93" s="66"/>
      <c r="P93" s="190">
        <f t="shared" si="1"/>
        <v>0</v>
      </c>
      <c r="Q93" s="190">
        <v>0</v>
      </c>
      <c r="R93" s="190">
        <f t="shared" si="2"/>
        <v>0</v>
      </c>
      <c r="S93" s="190">
        <v>0</v>
      </c>
      <c r="T93" s="191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2" t="s">
        <v>389</v>
      </c>
      <c r="AT93" s="192" t="s">
        <v>207</v>
      </c>
      <c r="AU93" s="192" t="s">
        <v>75</v>
      </c>
      <c r="AY93" s="19" t="s">
        <v>204</v>
      </c>
      <c r="BE93" s="193">
        <f t="shared" si="4"/>
        <v>0</v>
      </c>
      <c r="BF93" s="193">
        <f t="shared" si="5"/>
        <v>0</v>
      </c>
      <c r="BG93" s="193">
        <f t="shared" si="6"/>
        <v>0</v>
      </c>
      <c r="BH93" s="193">
        <f t="shared" si="7"/>
        <v>0</v>
      </c>
      <c r="BI93" s="193">
        <f t="shared" si="8"/>
        <v>0</v>
      </c>
      <c r="BJ93" s="19" t="s">
        <v>75</v>
      </c>
      <c r="BK93" s="193">
        <f t="shared" si="9"/>
        <v>0</v>
      </c>
      <c r="BL93" s="19" t="s">
        <v>389</v>
      </c>
      <c r="BM93" s="192" t="s">
        <v>410</v>
      </c>
    </row>
    <row r="94" spans="1:65" s="2" customFormat="1" ht="24.2" customHeight="1">
      <c r="A94" s="36"/>
      <c r="B94" s="37"/>
      <c r="C94" s="181" t="s">
        <v>411</v>
      </c>
      <c r="D94" s="181" t="s">
        <v>207</v>
      </c>
      <c r="E94" s="182" t="s">
        <v>412</v>
      </c>
      <c r="F94" s="183" t="s">
        <v>413</v>
      </c>
      <c r="G94" s="184" t="s">
        <v>286</v>
      </c>
      <c r="H94" s="185">
        <v>1</v>
      </c>
      <c r="I94" s="186"/>
      <c r="J94" s="187">
        <f t="shared" si="0"/>
        <v>0</v>
      </c>
      <c r="K94" s="183" t="s">
        <v>388</v>
      </c>
      <c r="L94" s="41"/>
      <c r="M94" s="188" t="s">
        <v>19</v>
      </c>
      <c r="N94" s="189" t="s">
        <v>39</v>
      </c>
      <c r="O94" s="66"/>
      <c r="P94" s="190">
        <f t="shared" si="1"/>
        <v>0</v>
      </c>
      <c r="Q94" s="190">
        <v>0</v>
      </c>
      <c r="R94" s="190">
        <f t="shared" si="2"/>
        <v>0</v>
      </c>
      <c r="S94" s="190">
        <v>0</v>
      </c>
      <c r="T94" s="191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2" t="s">
        <v>389</v>
      </c>
      <c r="AT94" s="192" t="s">
        <v>207</v>
      </c>
      <c r="AU94" s="192" t="s">
        <v>75</v>
      </c>
      <c r="AY94" s="19" t="s">
        <v>204</v>
      </c>
      <c r="BE94" s="193">
        <f t="shared" si="4"/>
        <v>0</v>
      </c>
      <c r="BF94" s="193">
        <f t="shared" si="5"/>
        <v>0</v>
      </c>
      <c r="BG94" s="193">
        <f t="shared" si="6"/>
        <v>0</v>
      </c>
      <c r="BH94" s="193">
        <f t="shared" si="7"/>
        <v>0</v>
      </c>
      <c r="BI94" s="193">
        <f t="shared" si="8"/>
        <v>0</v>
      </c>
      <c r="BJ94" s="19" t="s">
        <v>75</v>
      </c>
      <c r="BK94" s="193">
        <f t="shared" si="9"/>
        <v>0</v>
      </c>
      <c r="BL94" s="19" t="s">
        <v>389</v>
      </c>
      <c r="BM94" s="192" t="s">
        <v>414</v>
      </c>
    </row>
    <row r="95" spans="1:65" s="2" customFormat="1" ht="44.25" customHeight="1">
      <c r="A95" s="36"/>
      <c r="B95" s="37"/>
      <c r="C95" s="181" t="s">
        <v>75</v>
      </c>
      <c r="D95" s="181" t="s">
        <v>207</v>
      </c>
      <c r="E95" s="182" t="s">
        <v>415</v>
      </c>
      <c r="F95" s="183" t="s">
        <v>416</v>
      </c>
      <c r="G95" s="184" t="s">
        <v>286</v>
      </c>
      <c r="H95" s="185">
        <v>50</v>
      </c>
      <c r="I95" s="186"/>
      <c r="J95" s="187">
        <f t="shared" si="0"/>
        <v>0</v>
      </c>
      <c r="K95" s="183" t="s">
        <v>388</v>
      </c>
      <c r="L95" s="41"/>
      <c r="M95" s="188" t="s">
        <v>19</v>
      </c>
      <c r="N95" s="189" t="s">
        <v>39</v>
      </c>
      <c r="O95" s="66"/>
      <c r="P95" s="190">
        <f t="shared" si="1"/>
        <v>0</v>
      </c>
      <c r="Q95" s="190">
        <v>0</v>
      </c>
      <c r="R95" s="190">
        <f t="shared" si="2"/>
        <v>0</v>
      </c>
      <c r="S95" s="190">
        <v>0</v>
      </c>
      <c r="T95" s="191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2" t="s">
        <v>389</v>
      </c>
      <c r="AT95" s="192" t="s">
        <v>207</v>
      </c>
      <c r="AU95" s="192" t="s">
        <v>75</v>
      </c>
      <c r="AY95" s="19" t="s">
        <v>204</v>
      </c>
      <c r="BE95" s="193">
        <f t="shared" si="4"/>
        <v>0</v>
      </c>
      <c r="BF95" s="193">
        <f t="shared" si="5"/>
        <v>0</v>
      </c>
      <c r="BG95" s="193">
        <f t="shared" si="6"/>
        <v>0</v>
      </c>
      <c r="BH95" s="193">
        <f t="shared" si="7"/>
        <v>0</v>
      </c>
      <c r="BI95" s="193">
        <f t="shared" si="8"/>
        <v>0</v>
      </c>
      <c r="BJ95" s="19" t="s">
        <v>75</v>
      </c>
      <c r="BK95" s="193">
        <f t="shared" si="9"/>
        <v>0</v>
      </c>
      <c r="BL95" s="19" t="s">
        <v>389</v>
      </c>
      <c r="BM95" s="192" t="s">
        <v>417</v>
      </c>
    </row>
    <row r="96" spans="1:65" s="2" customFormat="1" ht="16.5" customHeight="1">
      <c r="A96" s="36"/>
      <c r="B96" s="37"/>
      <c r="C96" s="222" t="s">
        <v>80</v>
      </c>
      <c r="D96" s="222" t="s">
        <v>243</v>
      </c>
      <c r="E96" s="223" t="s">
        <v>418</v>
      </c>
      <c r="F96" s="224" t="s">
        <v>419</v>
      </c>
      <c r="G96" s="225" t="s">
        <v>286</v>
      </c>
      <c r="H96" s="226">
        <v>50</v>
      </c>
      <c r="I96" s="227"/>
      <c r="J96" s="228">
        <f t="shared" si="0"/>
        <v>0</v>
      </c>
      <c r="K96" s="224" t="s">
        <v>388</v>
      </c>
      <c r="L96" s="229"/>
      <c r="M96" s="230" t="s">
        <v>19</v>
      </c>
      <c r="N96" s="231" t="s">
        <v>39</v>
      </c>
      <c r="O96" s="66"/>
      <c r="P96" s="190">
        <f t="shared" si="1"/>
        <v>0</v>
      </c>
      <c r="Q96" s="190">
        <v>0</v>
      </c>
      <c r="R96" s="190">
        <f t="shared" si="2"/>
        <v>0</v>
      </c>
      <c r="S96" s="190">
        <v>0</v>
      </c>
      <c r="T96" s="191">
        <f t="shared" si="3"/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2" t="s">
        <v>420</v>
      </c>
      <c r="AT96" s="192" t="s">
        <v>243</v>
      </c>
      <c r="AU96" s="192" t="s">
        <v>75</v>
      </c>
      <c r="AY96" s="19" t="s">
        <v>204</v>
      </c>
      <c r="BE96" s="193">
        <f t="shared" si="4"/>
        <v>0</v>
      </c>
      <c r="BF96" s="193">
        <f t="shared" si="5"/>
        <v>0</v>
      </c>
      <c r="BG96" s="193">
        <f t="shared" si="6"/>
        <v>0</v>
      </c>
      <c r="BH96" s="193">
        <f t="shared" si="7"/>
        <v>0</v>
      </c>
      <c r="BI96" s="193">
        <f t="shared" si="8"/>
        <v>0</v>
      </c>
      <c r="BJ96" s="19" t="s">
        <v>75</v>
      </c>
      <c r="BK96" s="193">
        <f t="shared" si="9"/>
        <v>0</v>
      </c>
      <c r="BL96" s="19" t="s">
        <v>420</v>
      </c>
      <c r="BM96" s="192" t="s">
        <v>421</v>
      </c>
    </row>
    <row r="97" spans="1:65" s="2" customFormat="1" ht="16.5" customHeight="1">
      <c r="A97" s="36"/>
      <c r="B97" s="37"/>
      <c r="C97" s="181" t="s">
        <v>245</v>
      </c>
      <c r="D97" s="181" t="s">
        <v>207</v>
      </c>
      <c r="E97" s="182" t="s">
        <v>422</v>
      </c>
      <c r="F97" s="183" t="s">
        <v>423</v>
      </c>
      <c r="G97" s="184" t="s">
        <v>251</v>
      </c>
      <c r="H97" s="185">
        <v>30</v>
      </c>
      <c r="I97" s="186"/>
      <c r="J97" s="187">
        <f t="shared" si="0"/>
        <v>0</v>
      </c>
      <c r="K97" s="183" t="s">
        <v>388</v>
      </c>
      <c r="L97" s="41"/>
      <c r="M97" s="188" t="s">
        <v>19</v>
      </c>
      <c r="N97" s="189" t="s">
        <v>39</v>
      </c>
      <c r="O97" s="66"/>
      <c r="P97" s="190">
        <f t="shared" si="1"/>
        <v>0</v>
      </c>
      <c r="Q97" s="190">
        <v>0</v>
      </c>
      <c r="R97" s="190">
        <f t="shared" si="2"/>
        <v>0</v>
      </c>
      <c r="S97" s="190">
        <v>0</v>
      </c>
      <c r="T97" s="191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2" t="s">
        <v>252</v>
      </c>
      <c r="AT97" s="192" t="s">
        <v>207</v>
      </c>
      <c r="AU97" s="192" t="s">
        <v>75</v>
      </c>
      <c r="AY97" s="19" t="s">
        <v>204</v>
      </c>
      <c r="BE97" s="193">
        <f t="shared" si="4"/>
        <v>0</v>
      </c>
      <c r="BF97" s="193">
        <f t="shared" si="5"/>
        <v>0</v>
      </c>
      <c r="BG97" s="193">
        <f t="shared" si="6"/>
        <v>0</v>
      </c>
      <c r="BH97" s="193">
        <f t="shared" si="7"/>
        <v>0</v>
      </c>
      <c r="BI97" s="193">
        <f t="shared" si="8"/>
        <v>0</v>
      </c>
      <c r="BJ97" s="19" t="s">
        <v>75</v>
      </c>
      <c r="BK97" s="193">
        <f t="shared" si="9"/>
        <v>0</v>
      </c>
      <c r="BL97" s="19" t="s">
        <v>252</v>
      </c>
      <c r="BM97" s="192" t="s">
        <v>424</v>
      </c>
    </row>
    <row r="98" spans="1:65" s="2" customFormat="1" ht="16.5" customHeight="1">
      <c r="A98" s="36"/>
      <c r="B98" s="37"/>
      <c r="C98" s="222" t="s">
        <v>206</v>
      </c>
      <c r="D98" s="222" t="s">
        <v>243</v>
      </c>
      <c r="E98" s="223" t="s">
        <v>425</v>
      </c>
      <c r="F98" s="224" t="s">
        <v>426</v>
      </c>
      <c r="G98" s="225" t="s">
        <v>251</v>
      </c>
      <c r="H98" s="226">
        <v>20</v>
      </c>
      <c r="I98" s="227"/>
      <c r="J98" s="228">
        <f t="shared" si="0"/>
        <v>0</v>
      </c>
      <c r="K98" s="224" t="s">
        <v>388</v>
      </c>
      <c r="L98" s="229"/>
      <c r="M98" s="230" t="s">
        <v>19</v>
      </c>
      <c r="N98" s="231" t="s">
        <v>39</v>
      </c>
      <c r="O98" s="66"/>
      <c r="P98" s="190">
        <f t="shared" si="1"/>
        <v>0</v>
      </c>
      <c r="Q98" s="190">
        <v>0</v>
      </c>
      <c r="R98" s="190">
        <f t="shared" si="2"/>
        <v>0</v>
      </c>
      <c r="S98" s="190">
        <v>0</v>
      </c>
      <c r="T98" s="191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2" t="s">
        <v>420</v>
      </c>
      <c r="AT98" s="192" t="s">
        <v>243</v>
      </c>
      <c r="AU98" s="192" t="s">
        <v>75</v>
      </c>
      <c r="AY98" s="19" t="s">
        <v>204</v>
      </c>
      <c r="BE98" s="193">
        <f t="shared" si="4"/>
        <v>0</v>
      </c>
      <c r="BF98" s="193">
        <f t="shared" si="5"/>
        <v>0</v>
      </c>
      <c r="BG98" s="193">
        <f t="shared" si="6"/>
        <v>0</v>
      </c>
      <c r="BH98" s="193">
        <f t="shared" si="7"/>
        <v>0</v>
      </c>
      <c r="BI98" s="193">
        <f t="shared" si="8"/>
        <v>0</v>
      </c>
      <c r="BJ98" s="19" t="s">
        <v>75</v>
      </c>
      <c r="BK98" s="193">
        <f t="shared" si="9"/>
        <v>0</v>
      </c>
      <c r="BL98" s="19" t="s">
        <v>420</v>
      </c>
      <c r="BM98" s="192" t="s">
        <v>427</v>
      </c>
    </row>
    <row r="99" spans="1:65" s="2" customFormat="1" ht="16.5" customHeight="1">
      <c r="A99" s="36"/>
      <c r="B99" s="37"/>
      <c r="C99" s="222" t="s">
        <v>218</v>
      </c>
      <c r="D99" s="222" t="s">
        <v>243</v>
      </c>
      <c r="E99" s="223" t="s">
        <v>428</v>
      </c>
      <c r="F99" s="224" t="s">
        <v>429</v>
      </c>
      <c r="G99" s="225" t="s">
        <v>251</v>
      </c>
      <c r="H99" s="226">
        <v>10</v>
      </c>
      <c r="I99" s="227"/>
      <c r="J99" s="228">
        <f t="shared" si="0"/>
        <v>0</v>
      </c>
      <c r="K99" s="224" t="s">
        <v>388</v>
      </c>
      <c r="L99" s="229"/>
      <c r="M99" s="230" t="s">
        <v>19</v>
      </c>
      <c r="N99" s="231" t="s">
        <v>39</v>
      </c>
      <c r="O99" s="66"/>
      <c r="P99" s="190">
        <f t="shared" si="1"/>
        <v>0</v>
      </c>
      <c r="Q99" s="190">
        <v>0</v>
      </c>
      <c r="R99" s="190">
        <f t="shared" si="2"/>
        <v>0</v>
      </c>
      <c r="S99" s="190">
        <v>0</v>
      </c>
      <c r="T99" s="191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2" t="s">
        <v>420</v>
      </c>
      <c r="AT99" s="192" t="s">
        <v>243</v>
      </c>
      <c r="AU99" s="192" t="s">
        <v>75</v>
      </c>
      <c r="AY99" s="19" t="s">
        <v>204</v>
      </c>
      <c r="BE99" s="193">
        <f t="shared" si="4"/>
        <v>0</v>
      </c>
      <c r="BF99" s="193">
        <f t="shared" si="5"/>
        <v>0</v>
      </c>
      <c r="BG99" s="193">
        <f t="shared" si="6"/>
        <v>0</v>
      </c>
      <c r="BH99" s="193">
        <f t="shared" si="7"/>
        <v>0</v>
      </c>
      <c r="BI99" s="193">
        <f t="shared" si="8"/>
        <v>0</v>
      </c>
      <c r="BJ99" s="19" t="s">
        <v>75</v>
      </c>
      <c r="BK99" s="193">
        <f t="shared" si="9"/>
        <v>0</v>
      </c>
      <c r="BL99" s="19" t="s">
        <v>420</v>
      </c>
      <c r="BM99" s="192" t="s">
        <v>430</v>
      </c>
    </row>
    <row r="100" spans="1:65" s="2" customFormat="1" ht="24.2" customHeight="1">
      <c r="A100" s="36"/>
      <c r="B100" s="37"/>
      <c r="C100" s="181" t="s">
        <v>223</v>
      </c>
      <c r="D100" s="181" t="s">
        <v>207</v>
      </c>
      <c r="E100" s="182" t="s">
        <v>431</v>
      </c>
      <c r="F100" s="183" t="s">
        <v>432</v>
      </c>
      <c r="G100" s="184" t="s">
        <v>251</v>
      </c>
      <c r="H100" s="185">
        <v>20</v>
      </c>
      <c r="I100" s="186"/>
      <c r="J100" s="187">
        <f t="shared" si="0"/>
        <v>0</v>
      </c>
      <c r="K100" s="183" t="s">
        <v>388</v>
      </c>
      <c r="L100" s="41"/>
      <c r="M100" s="188" t="s">
        <v>19</v>
      </c>
      <c r="N100" s="189" t="s">
        <v>39</v>
      </c>
      <c r="O100" s="66"/>
      <c r="P100" s="190">
        <f t="shared" si="1"/>
        <v>0</v>
      </c>
      <c r="Q100" s="190">
        <v>0</v>
      </c>
      <c r="R100" s="190">
        <f t="shared" si="2"/>
        <v>0</v>
      </c>
      <c r="S100" s="190">
        <v>0</v>
      </c>
      <c r="T100" s="191">
        <f t="shared" si="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2" t="s">
        <v>389</v>
      </c>
      <c r="AT100" s="192" t="s">
        <v>207</v>
      </c>
      <c r="AU100" s="192" t="s">
        <v>75</v>
      </c>
      <c r="AY100" s="19" t="s">
        <v>204</v>
      </c>
      <c r="BE100" s="193">
        <f t="shared" si="4"/>
        <v>0</v>
      </c>
      <c r="BF100" s="193">
        <f t="shared" si="5"/>
        <v>0</v>
      </c>
      <c r="BG100" s="193">
        <f t="shared" si="6"/>
        <v>0</v>
      </c>
      <c r="BH100" s="193">
        <f t="shared" si="7"/>
        <v>0</v>
      </c>
      <c r="BI100" s="193">
        <f t="shared" si="8"/>
        <v>0</v>
      </c>
      <c r="BJ100" s="19" t="s">
        <v>75</v>
      </c>
      <c r="BK100" s="193">
        <f t="shared" si="9"/>
        <v>0</v>
      </c>
      <c r="BL100" s="19" t="s">
        <v>389</v>
      </c>
      <c r="BM100" s="192" t="s">
        <v>433</v>
      </c>
    </row>
    <row r="101" spans="1:65" s="2" customFormat="1" ht="16.5" customHeight="1">
      <c r="A101" s="36"/>
      <c r="B101" s="37"/>
      <c r="C101" s="222" t="s">
        <v>229</v>
      </c>
      <c r="D101" s="222" t="s">
        <v>243</v>
      </c>
      <c r="E101" s="223" t="s">
        <v>434</v>
      </c>
      <c r="F101" s="224" t="s">
        <v>435</v>
      </c>
      <c r="G101" s="225" t="s">
        <v>251</v>
      </c>
      <c r="H101" s="226">
        <v>20</v>
      </c>
      <c r="I101" s="227"/>
      <c r="J101" s="228">
        <f t="shared" si="0"/>
        <v>0</v>
      </c>
      <c r="K101" s="224" t="s">
        <v>388</v>
      </c>
      <c r="L101" s="229"/>
      <c r="M101" s="230" t="s">
        <v>19</v>
      </c>
      <c r="N101" s="231" t="s">
        <v>39</v>
      </c>
      <c r="O101" s="66"/>
      <c r="P101" s="190">
        <f t="shared" si="1"/>
        <v>0</v>
      </c>
      <c r="Q101" s="190">
        <v>0</v>
      </c>
      <c r="R101" s="190">
        <f t="shared" si="2"/>
        <v>0</v>
      </c>
      <c r="S101" s="190">
        <v>0</v>
      </c>
      <c r="T101" s="191">
        <f t="shared" si="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2" t="s">
        <v>420</v>
      </c>
      <c r="AT101" s="192" t="s">
        <v>243</v>
      </c>
      <c r="AU101" s="192" t="s">
        <v>75</v>
      </c>
      <c r="AY101" s="19" t="s">
        <v>204</v>
      </c>
      <c r="BE101" s="193">
        <f t="shared" si="4"/>
        <v>0</v>
      </c>
      <c r="BF101" s="193">
        <f t="shared" si="5"/>
        <v>0</v>
      </c>
      <c r="BG101" s="193">
        <f t="shared" si="6"/>
        <v>0</v>
      </c>
      <c r="BH101" s="193">
        <f t="shared" si="7"/>
        <v>0</v>
      </c>
      <c r="BI101" s="193">
        <f t="shared" si="8"/>
        <v>0</v>
      </c>
      <c r="BJ101" s="19" t="s">
        <v>75</v>
      </c>
      <c r="BK101" s="193">
        <f t="shared" si="9"/>
        <v>0</v>
      </c>
      <c r="BL101" s="19" t="s">
        <v>420</v>
      </c>
      <c r="BM101" s="192" t="s">
        <v>436</v>
      </c>
    </row>
    <row r="102" spans="1:65" s="2" customFormat="1" ht="21.75" customHeight="1">
      <c r="A102" s="36"/>
      <c r="B102" s="37"/>
      <c r="C102" s="181" t="s">
        <v>236</v>
      </c>
      <c r="D102" s="181" t="s">
        <v>207</v>
      </c>
      <c r="E102" s="182" t="s">
        <v>437</v>
      </c>
      <c r="F102" s="183" t="s">
        <v>438</v>
      </c>
      <c r="G102" s="184" t="s">
        <v>286</v>
      </c>
      <c r="H102" s="185">
        <v>60</v>
      </c>
      <c r="I102" s="186"/>
      <c r="J102" s="187">
        <f t="shared" si="0"/>
        <v>0</v>
      </c>
      <c r="K102" s="183" t="s">
        <v>388</v>
      </c>
      <c r="L102" s="41"/>
      <c r="M102" s="188" t="s">
        <v>19</v>
      </c>
      <c r="N102" s="189" t="s">
        <v>39</v>
      </c>
      <c r="O102" s="66"/>
      <c r="P102" s="190">
        <f t="shared" si="1"/>
        <v>0</v>
      </c>
      <c r="Q102" s="190">
        <v>0</v>
      </c>
      <c r="R102" s="190">
        <f t="shared" si="2"/>
        <v>0</v>
      </c>
      <c r="S102" s="190">
        <v>0</v>
      </c>
      <c r="T102" s="191">
        <f t="shared" si="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2" t="s">
        <v>389</v>
      </c>
      <c r="AT102" s="192" t="s">
        <v>207</v>
      </c>
      <c r="AU102" s="192" t="s">
        <v>75</v>
      </c>
      <c r="AY102" s="19" t="s">
        <v>204</v>
      </c>
      <c r="BE102" s="193">
        <f t="shared" si="4"/>
        <v>0</v>
      </c>
      <c r="BF102" s="193">
        <f t="shared" si="5"/>
        <v>0</v>
      </c>
      <c r="BG102" s="193">
        <f t="shared" si="6"/>
        <v>0</v>
      </c>
      <c r="BH102" s="193">
        <f t="shared" si="7"/>
        <v>0</v>
      </c>
      <c r="BI102" s="193">
        <f t="shared" si="8"/>
        <v>0</v>
      </c>
      <c r="BJ102" s="19" t="s">
        <v>75</v>
      </c>
      <c r="BK102" s="193">
        <f t="shared" si="9"/>
        <v>0</v>
      </c>
      <c r="BL102" s="19" t="s">
        <v>389</v>
      </c>
      <c r="BM102" s="192" t="s">
        <v>439</v>
      </c>
    </row>
    <row r="103" spans="1:65" s="2" customFormat="1" ht="21.75" customHeight="1">
      <c r="A103" s="36"/>
      <c r="B103" s="37"/>
      <c r="C103" s="222" t="s">
        <v>440</v>
      </c>
      <c r="D103" s="222" t="s">
        <v>243</v>
      </c>
      <c r="E103" s="223" t="s">
        <v>441</v>
      </c>
      <c r="F103" s="224" t="s">
        <v>442</v>
      </c>
      <c r="G103" s="225" t="s">
        <v>286</v>
      </c>
      <c r="H103" s="226">
        <v>25</v>
      </c>
      <c r="I103" s="227"/>
      <c r="J103" s="228">
        <f t="shared" si="0"/>
        <v>0</v>
      </c>
      <c r="K103" s="224" t="s">
        <v>388</v>
      </c>
      <c r="L103" s="229"/>
      <c r="M103" s="230" t="s">
        <v>19</v>
      </c>
      <c r="N103" s="231" t="s">
        <v>39</v>
      </c>
      <c r="O103" s="66"/>
      <c r="P103" s="190">
        <f t="shared" si="1"/>
        <v>0</v>
      </c>
      <c r="Q103" s="190">
        <v>0</v>
      </c>
      <c r="R103" s="190">
        <f t="shared" si="2"/>
        <v>0</v>
      </c>
      <c r="S103" s="190">
        <v>0</v>
      </c>
      <c r="T103" s="191">
        <f t="shared" si="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2" t="s">
        <v>389</v>
      </c>
      <c r="AT103" s="192" t="s">
        <v>243</v>
      </c>
      <c r="AU103" s="192" t="s">
        <v>75</v>
      </c>
      <c r="AY103" s="19" t="s">
        <v>204</v>
      </c>
      <c r="BE103" s="193">
        <f t="shared" si="4"/>
        <v>0</v>
      </c>
      <c r="BF103" s="193">
        <f t="shared" si="5"/>
        <v>0</v>
      </c>
      <c r="BG103" s="193">
        <f t="shared" si="6"/>
        <v>0</v>
      </c>
      <c r="BH103" s="193">
        <f t="shared" si="7"/>
        <v>0</v>
      </c>
      <c r="BI103" s="193">
        <f t="shared" si="8"/>
        <v>0</v>
      </c>
      <c r="BJ103" s="19" t="s">
        <v>75</v>
      </c>
      <c r="BK103" s="193">
        <f t="shared" si="9"/>
        <v>0</v>
      </c>
      <c r="BL103" s="19" t="s">
        <v>389</v>
      </c>
      <c r="BM103" s="192" t="s">
        <v>443</v>
      </c>
    </row>
    <row r="104" spans="1:65" s="13" customFormat="1" ht="11.25">
      <c r="B104" s="199"/>
      <c r="C104" s="200"/>
      <c r="D104" s="201" t="s">
        <v>215</v>
      </c>
      <c r="E104" s="202" t="s">
        <v>19</v>
      </c>
      <c r="F104" s="203" t="s">
        <v>444</v>
      </c>
      <c r="G104" s="200"/>
      <c r="H104" s="204">
        <v>25</v>
      </c>
      <c r="I104" s="205"/>
      <c r="J104" s="200"/>
      <c r="K104" s="200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215</v>
      </c>
      <c r="AU104" s="210" t="s">
        <v>75</v>
      </c>
      <c r="AV104" s="13" t="s">
        <v>80</v>
      </c>
      <c r="AW104" s="13" t="s">
        <v>30</v>
      </c>
      <c r="AX104" s="13" t="s">
        <v>75</v>
      </c>
      <c r="AY104" s="210" t="s">
        <v>204</v>
      </c>
    </row>
    <row r="105" spans="1:65" s="2" customFormat="1" ht="24.2" customHeight="1">
      <c r="A105" s="36"/>
      <c r="B105" s="37"/>
      <c r="C105" s="222" t="s">
        <v>445</v>
      </c>
      <c r="D105" s="222" t="s">
        <v>243</v>
      </c>
      <c r="E105" s="223" t="s">
        <v>446</v>
      </c>
      <c r="F105" s="224" t="s">
        <v>447</v>
      </c>
      <c r="G105" s="225" t="s">
        <v>286</v>
      </c>
      <c r="H105" s="226">
        <v>35</v>
      </c>
      <c r="I105" s="227"/>
      <c r="J105" s="228">
        <f>ROUND(I105*H105,2)</f>
        <v>0</v>
      </c>
      <c r="K105" s="224" t="s">
        <v>388</v>
      </c>
      <c r="L105" s="229"/>
      <c r="M105" s="230" t="s">
        <v>19</v>
      </c>
      <c r="N105" s="231" t="s">
        <v>39</v>
      </c>
      <c r="O105" s="66"/>
      <c r="P105" s="190">
        <f>O105*H105</f>
        <v>0</v>
      </c>
      <c r="Q105" s="190">
        <v>0</v>
      </c>
      <c r="R105" s="190">
        <f>Q105*H105</f>
        <v>0</v>
      </c>
      <c r="S105" s="190">
        <v>0</v>
      </c>
      <c r="T105" s="191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2" t="s">
        <v>389</v>
      </c>
      <c r="AT105" s="192" t="s">
        <v>243</v>
      </c>
      <c r="AU105" s="192" t="s">
        <v>75</v>
      </c>
      <c r="AY105" s="19" t="s">
        <v>204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9" t="s">
        <v>75</v>
      </c>
      <c r="BK105" s="193">
        <f>ROUND(I105*H105,2)</f>
        <v>0</v>
      </c>
      <c r="BL105" s="19" t="s">
        <v>389</v>
      </c>
      <c r="BM105" s="192" t="s">
        <v>448</v>
      </c>
    </row>
    <row r="106" spans="1:65" s="13" customFormat="1" ht="11.25">
      <c r="B106" s="199"/>
      <c r="C106" s="200"/>
      <c r="D106" s="201" t="s">
        <v>215</v>
      </c>
      <c r="E106" s="202" t="s">
        <v>19</v>
      </c>
      <c r="F106" s="203" t="s">
        <v>449</v>
      </c>
      <c r="G106" s="200"/>
      <c r="H106" s="204">
        <v>35</v>
      </c>
      <c r="I106" s="205"/>
      <c r="J106" s="200"/>
      <c r="K106" s="200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215</v>
      </c>
      <c r="AU106" s="210" t="s">
        <v>75</v>
      </c>
      <c r="AV106" s="13" t="s">
        <v>80</v>
      </c>
      <c r="AW106" s="13" t="s">
        <v>30</v>
      </c>
      <c r="AX106" s="13" t="s">
        <v>75</v>
      </c>
      <c r="AY106" s="210" t="s">
        <v>204</v>
      </c>
    </row>
    <row r="107" spans="1:65" s="2" customFormat="1" ht="21.75" customHeight="1">
      <c r="A107" s="36"/>
      <c r="B107" s="37"/>
      <c r="C107" s="181" t="s">
        <v>248</v>
      </c>
      <c r="D107" s="181" t="s">
        <v>207</v>
      </c>
      <c r="E107" s="182" t="s">
        <v>450</v>
      </c>
      <c r="F107" s="183" t="s">
        <v>451</v>
      </c>
      <c r="G107" s="184" t="s">
        <v>286</v>
      </c>
      <c r="H107" s="185">
        <v>228</v>
      </c>
      <c r="I107" s="186"/>
      <c r="J107" s="187">
        <f>ROUND(I107*H107,2)</f>
        <v>0</v>
      </c>
      <c r="K107" s="183" t="s">
        <v>388</v>
      </c>
      <c r="L107" s="41"/>
      <c r="M107" s="188" t="s">
        <v>19</v>
      </c>
      <c r="N107" s="189" t="s">
        <v>39</v>
      </c>
      <c r="O107" s="66"/>
      <c r="P107" s="190">
        <f>O107*H107</f>
        <v>0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2" t="s">
        <v>389</v>
      </c>
      <c r="AT107" s="192" t="s">
        <v>207</v>
      </c>
      <c r="AU107" s="192" t="s">
        <v>75</v>
      </c>
      <c r="AY107" s="19" t="s">
        <v>204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9" t="s">
        <v>75</v>
      </c>
      <c r="BK107" s="193">
        <f>ROUND(I107*H107,2)</f>
        <v>0</v>
      </c>
      <c r="BL107" s="19" t="s">
        <v>389</v>
      </c>
      <c r="BM107" s="192" t="s">
        <v>452</v>
      </c>
    </row>
    <row r="108" spans="1:65" s="2" customFormat="1" ht="16.5" customHeight="1">
      <c r="A108" s="36"/>
      <c r="B108" s="37"/>
      <c r="C108" s="222" t="s">
        <v>453</v>
      </c>
      <c r="D108" s="222" t="s">
        <v>243</v>
      </c>
      <c r="E108" s="223" t="s">
        <v>454</v>
      </c>
      <c r="F108" s="224" t="s">
        <v>455</v>
      </c>
      <c r="G108" s="225" t="s">
        <v>286</v>
      </c>
      <c r="H108" s="226">
        <v>115</v>
      </c>
      <c r="I108" s="227"/>
      <c r="J108" s="228">
        <f>ROUND(I108*H108,2)</f>
        <v>0</v>
      </c>
      <c r="K108" s="224" t="s">
        <v>388</v>
      </c>
      <c r="L108" s="229"/>
      <c r="M108" s="230" t="s">
        <v>19</v>
      </c>
      <c r="N108" s="231" t="s">
        <v>39</v>
      </c>
      <c r="O108" s="66"/>
      <c r="P108" s="190">
        <f>O108*H108</f>
        <v>0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2" t="s">
        <v>389</v>
      </c>
      <c r="AT108" s="192" t="s">
        <v>243</v>
      </c>
      <c r="AU108" s="192" t="s">
        <v>75</v>
      </c>
      <c r="AY108" s="19" t="s">
        <v>204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9" t="s">
        <v>75</v>
      </c>
      <c r="BK108" s="193">
        <f>ROUND(I108*H108,2)</f>
        <v>0</v>
      </c>
      <c r="BL108" s="19" t="s">
        <v>389</v>
      </c>
      <c r="BM108" s="192" t="s">
        <v>456</v>
      </c>
    </row>
    <row r="109" spans="1:65" s="2" customFormat="1" ht="21.75" customHeight="1">
      <c r="A109" s="36"/>
      <c r="B109" s="37"/>
      <c r="C109" s="222" t="s">
        <v>457</v>
      </c>
      <c r="D109" s="222" t="s">
        <v>243</v>
      </c>
      <c r="E109" s="223" t="s">
        <v>458</v>
      </c>
      <c r="F109" s="224" t="s">
        <v>459</v>
      </c>
      <c r="G109" s="225" t="s">
        <v>286</v>
      </c>
      <c r="H109" s="226">
        <v>18</v>
      </c>
      <c r="I109" s="227"/>
      <c r="J109" s="228">
        <f>ROUND(I109*H109,2)</f>
        <v>0</v>
      </c>
      <c r="K109" s="224" t="s">
        <v>388</v>
      </c>
      <c r="L109" s="229"/>
      <c r="M109" s="230" t="s">
        <v>19</v>
      </c>
      <c r="N109" s="231" t="s">
        <v>39</v>
      </c>
      <c r="O109" s="66"/>
      <c r="P109" s="190">
        <f>O109*H109</f>
        <v>0</v>
      </c>
      <c r="Q109" s="190">
        <v>0</v>
      </c>
      <c r="R109" s="190">
        <f>Q109*H109</f>
        <v>0</v>
      </c>
      <c r="S109" s="190">
        <v>0</v>
      </c>
      <c r="T109" s="191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2" t="s">
        <v>389</v>
      </c>
      <c r="AT109" s="192" t="s">
        <v>243</v>
      </c>
      <c r="AU109" s="192" t="s">
        <v>75</v>
      </c>
      <c r="AY109" s="19" t="s">
        <v>204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9" t="s">
        <v>75</v>
      </c>
      <c r="BK109" s="193">
        <f>ROUND(I109*H109,2)</f>
        <v>0</v>
      </c>
      <c r="BL109" s="19" t="s">
        <v>389</v>
      </c>
      <c r="BM109" s="192" t="s">
        <v>460</v>
      </c>
    </row>
    <row r="110" spans="1:65" s="13" customFormat="1" ht="11.25">
      <c r="B110" s="199"/>
      <c r="C110" s="200"/>
      <c r="D110" s="201" t="s">
        <v>215</v>
      </c>
      <c r="E110" s="202" t="s">
        <v>19</v>
      </c>
      <c r="F110" s="203" t="s">
        <v>461</v>
      </c>
      <c r="G110" s="200"/>
      <c r="H110" s="204">
        <v>18</v>
      </c>
      <c r="I110" s="205"/>
      <c r="J110" s="200"/>
      <c r="K110" s="200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215</v>
      </c>
      <c r="AU110" s="210" t="s">
        <v>75</v>
      </c>
      <c r="AV110" s="13" t="s">
        <v>80</v>
      </c>
      <c r="AW110" s="13" t="s">
        <v>30</v>
      </c>
      <c r="AX110" s="13" t="s">
        <v>75</v>
      </c>
      <c r="AY110" s="210" t="s">
        <v>204</v>
      </c>
    </row>
    <row r="111" spans="1:65" s="2" customFormat="1" ht="21.75" customHeight="1">
      <c r="A111" s="36"/>
      <c r="B111" s="37"/>
      <c r="C111" s="222" t="s">
        <v>462</v>
      </c>
      <c r="D111" s="222" t="s">
        <v>243</v>
      </c>
      <c r="E111" s="223" t="s">
        <v>463</v>
      </c>
      <c r="F111" s="224" t="s">
        <v>464</v>
      </c>
      <c r="G111" s="225" t="s">
        <v>286</v>
      </c>
      <c r="H111" s="226">
        <v>95.000000000000398</v>
      </c>
      <c r="I111" s="227"/>
      <c r="J111" s="228">
        <f t="shared" ref="J111:J116" si="10">ROUND(I111*H111,2)</f>
        <v>0</v>
      </c>
      <c r="K111" s="224" t="s">
        <v>388</v>
      </c>
      <c r="L111" s="229"/>
      <c r="M111" s="230" t="s">
        <v>19</v>
      </c>
      <c r="N111" s="231" t="s">
        <v>39</v>
      </c>
      <c r="O111" s="66"/>
      <c r="P111" s="190">
        <f t="shared" ref="P111:P116" si="11">O111*H111</f>
        <v>0</v>
      </c>
      <c r="Q111" s="190">
        <v>0</v>
      </c>
      <c r="R111" s="190">
        <f t="shared" ref="R111:R116" si="12">Q111*H111</f>
        <v>0</v>
      </c>
      <c r="S111" s="190">
        <v>0</v>
      </c>
      <c r="T111" s="191">
        <f t="shared" ref="T111:T116" si="13"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2" t="s">
        <v>389</v>
      </c>
      <c r="AT111" s="192" t="s">
        <v>243</v>
      </c>
      <c r="AU111" s="192" t="s">
        <v>75</v>
      </c>
      <c r="AY111" s="19" t="s">
        <v>204</v>
      </c>
      <c r="BE111" s="193">
        <f t="shared" ref="BE111:BE116" si="14">IF(N111="základní",J111,0)</f>
        <v>0</v>
      </c>
      <c r="BF111" s="193">
        <f t="shared" ref="BF111:BF116" si="15">IF(N111="snížená",J111,0)</f>
        <v>0</v>
      </c>
      <c r="BG111" s="193">
        <f t="shared" ref="BG111:BG116" si="16">IF(N111="zákl. přenesená",J111,0)</f>
        <v>0</v>
      </c>
      <c r="BH111" s="193">
        <f t="shared" ref="BH111:BH116" si="17">IF(N111="sníž. přenesená",J111,0)</f>
        <v>0</v>
      </c>
      <c r="BI111" s="193">
        <f t="shared" ref="BI111:BI116" si="18">IF(N111="nulová",J111,0)</f>
        <v>0</v>
      </c>
      <c r="BJ111" s="19" t="s">
        <v>75</v>
      </c>
      <c r="BK111" s="193">
        <f t="shared" ref="BK111:BK116" si="19">ROUND(I111*H111,2)</f>
        <v>0</v>
      </c>
      <c r="BL111" s="19" t="s">
        <v>389</v>
      </c>
      <c r="BM111" s="192" t="s">
        <v>465</v>
      </c>
    </row>
    <row r="112" spans="1:65" s="2" customFormat="1" ht="16.5" customHeight="1">
      <c r="A112" s="36"/>
      <c r="B112" s="37"/>
      <c r="C112" s="222" t="s">
        <v>466</v>
      </c>
      <c r="D112" s="222" t="s">
        <v>243</v>
      </c>
      <c r="E112" s="223" t="s">
        <v>467</v>
      </c>
      <c r="F112" s="224" t="s">
        <v>468</v>
      </c>
      <c r="G112" s="225" t="s">
        <v>286</v>
      </c>
      <c r="H112" s="226">
        <v>228</v>
      </c>
      <c r="I112" s="227"/>
      <c r="J112" s="228">
        <f t="shared" si="10"/>
        <v>0</v>
      </c>
      <c r="K112" s="224" t="s">
        <v>388</v>
      </c>
      <c r="L112" s="229"/>
      <c r="M112" s="230" t="s">
        <v>19</v>
      </c>
      <c r="N112" s="231" t="s">
        <v>39</v>
      </c>
      <c r="O112" s="66"/>
      <c r="P112" s="190">
        <f t="shared" si="11"/>
        <v>0</v>
      </c>
      <c r="Q112" s="190">
        <v>0</v>
      </c>
      <c r="R112" s="190">
        <f t="shared" si="12"/>
        <v>0</v>
      </c>
      <c r="S112" s="190">
        <v>0</v>
      </c>
      <c r="T112" s="191">
        <f t="shared" si="1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2" t="s">
        <v>389</v>
      </c>
      <c r="AT112" s="192" t="s">
        <v>243</v>
      </c>
      <c r="AU112" s="192" t="s">
        <v>75</v>
      </c>
      <c r="AY112" s="19" t="s">
        <v>204</v>
      </c>
      <c r="BE112" s="193">
        <f t="shared" si="14"/>
        <v>0</v>
      </c>
      <c r="BF112" s="193">
        <f t="shared" si="15"/>
        <v>0</v>
      </c>
      <c r="BG112" s="193">
        <f t="shared" si="16"/>
        <v>0</v>
      </c>
      <c r="BH112" s="193">
        <f t="shared" si="17"/>
        <v>0</v>
      </c>
      <c r="BI112" s="193">
        <f t="shared" si="18"/>
        <v>0</v>
      </c>
      <c r="BJ112" s="19" t="s">
        <v>75</v>
      </c>
      <c r="BK112" s="193">
        <f t="shared" si="19"/>
        <v>0</v>
      </c>
      <c r="BL112" s="19" t="s">
        <v>389</v>
      </c>
      <c r="BM112" s="192" t="s">
        <v>469</v>
      </c>
    </row>
    <row r="113" spans="1:65" s="2" customFormat="1" ht="44.25" customHeight="1">
      <c r="A113" s="36"/>
      <c r="B113" s="37"/>
      <c r="C113" s="181" t="s">
        <v>339</v>
      </c>
      <c r="D113" s="181" t="s">
        <v>207</v>
      </c>
      <c r="E113" s="182" t="s">
        <v>470</v>
      </c>
      <c r="F113" s="183" t="s">
        <v>471</v>
      </c>
      <c r="G113" s="184" t="s">
        <v>251</v>
      </c>
      <c r="H113" s="185">
        <v>12</v>
      </c>
      <c r="I113" s="186"/>
      <c r="J113" s="187">
        <f t="shared" si="10"/>
        <v>0</v>
      </c>
      <c r="K113" s="183" t="s">
        <v>388</v>
      </c>
      <c r="L113" s="41"/>
      <c r="M113" s="188" t="s">
        <v>19</v>
      </c>
      <c r="N113" s="189" t="s">
        <v>39</v>
      </c>
      <c r="O113" s="66"/>
      <c r="P113" s="190">
        <f t="shared" si="11"/>
        <v>0</v>
      </c>
      <c r="Q113" s="190">
        <v>0</v>
      </c>
      <c r="R113" s="190">
        <f t="shared" si="12"/>
        <v>0</v>
      </c>
      <c r="S113" s="190">
        <v>0</v>
      </c>
      <c r="T113" s="191">
        <f t="shared" si="1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2" t="s">
        <v>389</v>
      </c>
      <c r="AT113" s="192" t="s">
        <v>207</v>
      </c>
      <c r="AU113" s="192" t="s">
        <v>75</v>
      </c>
      <c r="AY113" s="19" t="s">
        <v>204</v>
      </c>
      <c r="BE113" s="193">
        <f t="shared" si="14"/>
        <v>0</v>
      </c>
      <c r="BF113" s="193">
        <f t="shared" si="15"/>
        <v>0</v>
      </c>
      <c r="BG113" s="193">
        <f t="shared" si="16"/>
        <v>0</v>
      </c>
      <c r="BH113" s="193">
        <f t="shared" si="17"/>
        <v>0</v>
      </c>
      <c r="BI113" s="193">
        <f t="shared" si="18"/>
        <v>0</v>
      </c>
      <c r="BJ113" s="19" t="s">
        <v>75</v>
      </c>
      <c r="BK113" s="193">
        <f t="shared" si="19"/>
        <v>0</v>
      </c>
      <c r="BL113" s="19" t="s">
        <v>389</v>
      </c>
      <c r="BM113" s="192" t="s">
        <v>472</v>
      </c>
    </row>
    <row r="114" spans="1:65" s="2" customFormat="1" ht="44.25" customHeight="1">
      <c r="A114" s="36"/>
      <c r="B114" s="37"/>
      <c r="C114" s="181" t="s">
        <v>473</v>
      </c>
      <c r="D114" s="181" t="s">
        <v>207</v>
      </c>
      <c r="E114" s="182" t="s">
        <v>474</v>
      </c>
      <c r="F114" s="183" t="s">
        <v>475</v>
      </c>
      <c r="G114" s="184" t="s">
        <v>251</v>
      </c>
      <c r="H114" s="185">
        <v>16</v>
      </c>
      <c r="I114" s="186"/>
      <c r="J114" s="187">
        <f t="shared" si="10"/>
        <v>0</v>
      </c>
      <c r="K114" s="183" t="s">
        <v>388</v>
      </c>
      <c r="L114" s="41"/>
      <c r="M114" s="188" t="s">
        <v>19</v>
      </c>
      <c r="N114" s="189" t="s">
        <v>39</v>
      </c>
      <c r="O114" s="66"/>
      <c r="P114" s="190">
        <f t="shared" si="11"/>
        <v>0</v>
      </c>
      <c r="Q114" s="190">
        <v>0</v>
      </c>
      <c r="R114" s="190">
        <f t="shared" si="12"/>
        <v>0</v>
      </c>
      <c r="S114" s="190">
        <v>0</v>
      </c>
      <c r="T114" s="191">
        <f t="shared" si="1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2" t="s">
        <v>389</v>
      </c>
      <c r="AT114" s="192" t="s">
        <v>207</v>
      </c>
      <c r="AU114" s="192" t="s">
        <v>75</v>
      </c>
      <c r="AY114" s="19" t="s">
        <v>204</v>
      </c>
      <c r="BE114" s="193">
        <f t="shared" si="14"/>
        <v>0</v>
      </c>
      <c r="BF114" s="193">
        <f t="shared" si="15"/>
        <v>0</v>
      </c>
      <c r="BG114" s="193">
        <f t="shared" si="16"/>
        <v>0</v>
      </c>
      <c r="BH114" s="193">
        <f t="shared" si="17"/>
        <v>0</v>
      </c>
      <c r="BI114" s="193">
        <f t="shared" si="18"/>
        <v>0</v>
      </c>
      <c r="BJ114" s="19" t="s">
        <v>75</v>
      </c>
      <c r="BK114" s="193">
        <f t="shared" si="19"/>
        <v>0</v>
      </c>
      <c r="BL114" s="19" t="s">
        <v>389</v>
      </c>
      <c r="BM114" s="192" t="s">
        <v>476</v>
      </c>
    </row>
    <row r="115" spans="1:65" s="2" customFormat="1" ht="24.2" customHeight="1">
      <c r="A115" s="36"/>
      <c r="B115" s="37"/>
      <c r="C115" s="181" t="s">
        <v>477</v>
      </c>
      <c r="D115" s="181" t="s">
        <v>207</v>
      </c>
      <c r="E115" s="182" t="s">
        <v>478</v>
      </c>
      <c r="F115" s="183" t="s">
        <v>479</v>
      </c>
      <c r="G115" s="184" t="s">
        <v>251</v>
      </c>
      <c r="H115" s="185">
        <v>1</v>
      </c>
      <c r="I115" s="186"/>
      <c r="J115" s="187">
        <f t="shared" si="10"/>
        <v>0</v>
      </c>
      <c r="K115" s="183" t="s">
        <v>388</v>
      </c>
      <c r="L115" s="41"/>
      <c r="M115" s="188" t="s">
        <v>19</v>
      </c>
      <c r="N115" s="189" t="s">
        <v>39</v>
      </c>
      <c r="O115" s="66"/>
      <c r="P115" s="190">
        <f t="shared" si="11"/>
        <v>0</v>
      </c>
      <c r="Q115" s="190">
        <v>0</v>
      </c>
      <c r="R115" s="190">
        <f t="shared" si="12"/>
        <v>0</v>
      </c>
      <c r="S115" s="190">
        <v>0</v>
      </c>
      <c r="T115" s="191">
        <f t="shared" si="1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2" t="s">
        <v>389</v>
      </c>
      <c r="AT115" s="192" t="s">
        <v>207</v>
      </c>
      <c r="AU115" s="192" t="s">
        <v>75</v>
      </c>
      <c r="AY115" s="19" t="s">
        <v>204</v>
      </c>
      <c r="BE115" s="193">
        <f t="shared" si="14"/>
        <v>0</v>
      </c>
      <c r="BF115" s="193">
        <f t="shared" si="15"/>
        <v>0</v>
      </c>
      <c r="BG115" s="193">
        <f t="shared" si="16"/>
        <v>0</v>
      </c>
      <c r="BH115" s="193">
        <f t="shared" si="17"/>
        <v>0</v>
      </c>
      <c r="BI115" s="193">
        <f t="shared" si="18"/>
        <v>0</v>
      </c>
      <c r="BJ115" s="19" t="s">
        <v>75</v>
      </c>
      <c r="BK115" s="193">
        <f t="shared" si="19"/>
        <v>0</v>
      </c>
      <c r="BL115" s="19" t="s">
        <v>389</v>
      </c>
      <c r="BM115" s="192" t="s">
        <v>480</v>
      </c>
    </row>
    <row r="116" spans="1:65" s="2" customFormat="1" ht="37.9" customHeight="1">
      <c r="A116" s="36"/>
      <c r="B116" s="37"/>
      <c r="C116" s="222" t="s">
        <v>481</v>
      </c>
      <c r="D116" s="222" t="s">
        <v>243</v>
      </c>
      <c r="E116" s="223" t="s">
        <v>482</v>
      </c>
      <c r="F116" s="224" t="s">
        <v>483</v>
      </c>
      <c r="G116" s="225" t="s">
        <v>251</v>
      </c>
      <c r="H116" s="226">
        <v>1</v>
      </c>
      <c r="I116" s="227"/>
      <c r="J116" s="228">
        <f t="shared" si="10"/>
        <v>0</v>
      </c>
      <c r="K116" s="224" t="s">
        <v>388</v>
      </c>
      <c r="L116" s="229"/>
      <c r="M116" s="230" t="s">
        <v>19</v>
      </c>
      <c r="N116" s="231" t="s">
        <v>39</v>
      </c>
      <c r="O116" s="66"/>
      <c r="P116" s="190">
        <f t="shared" si="11"/>
        <v>0</v>
      </c>
      <c r="Q116" s="190">
        <v>0</v>
      </c>
      <c r="R116" s="190">
        <f t="shared" si="12"/>
        <v>0</v>
      </c>
      <c r="S116" s="190">
        <v>0</v>
      </c>
      <c r="T116" s="191">
        <f t="shared" si="1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420</v>
      </c>
      <c r="AT116" s="192" t="s">
        <v>243</v>
      </c>
      <c r="AU116" s="192" t="s">
        <v>75</v>
      </c>
      <c r="AY116" s="19" t="s">
        <v>204</v>
      </c>
      <c r="BE116" s="193">
        <f t="shared" si="14"/>
        <v>0</v>
      </c>
      <c r="BF116" s="193">
        <f t="shared" si="15"/>
        <v>0</v>
      </c>
      <c r="BG116" s="193">
        <f t="shared" si="16"/>
        <v>0</v>
      </c>
      <c r="BH116" s="193">
        <f t="shared" si="17"/>
        <v>0</v>
      </c>
      <c r="BI116" s="193">
        <f t="shared" si="18"/>
        <v>0</v>
      </c>
      <c r="BJ116" s="19" t="s">
        <v>75</v>
      </c>
      <c r="BK116" s="193">
        <f t="shared" si="19"/>
        <v>0</v>
      </c>
      <c r="BL116" s="19" t="s">
        <v>420</v>
      </c>
      <c r="BM116" s="192" t="s">
        <v>484</v>
      </c>
    </row>
    <row r="117" spans="1:65" s="2" customFormat="1" ht="29.25">
      <c r="A117" s="36"/>
      <c r="B117" s="37"/>
      <c r="C117" s="38"/>
      <c r="D117" s="201" t="s">
        <v>311</v>
      </c>
      <c r="E117" s="38"/>
      <c r="F117" s="242" t="s">
        <v>485</v>
      </c>
      <c r="G117" s="38"/>
      <c r="H117" s="38"/>
      <c r="I117" s="196"/>
      <c r="J117" s="38"/>
      <c r="K117" s="38"/>
      <c r="L117" s="41"/>
      <c r="M117" s="197"/>
      <c r="N117" s="198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311</v>
      </c>
      <c r="AU117" s="19" t="s">
        <v>75</v>
      </c>
    </row>
    <row r="118" spans="1:65" s="15" customFormat="1" ht="11.25">
      <c r="B118" s="232"/>
      <c r="C118" s="233"/>
      <c r="D118" s="201" t="s">
        <v>215</v>
      </c>
      <c r="E118" s="234" t="s">
        <v>19</v>
      </c>
      <c r="F118" s="235" t="s">
        <v>486</v>
      </c>
      <c r="G118" s="233"/>
      <c r="H118" s="234" t="s">
        <v>19</v>
      </c>
      <c r="I118" s="236"/>
      <c r="J118" s="233"/>
      <c r="K118" s="233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215</v>
      </c>
      <c r="AU118" s="241" t="s">
        <v>75</v>
      </c>
      <c r="AV118" s="15" t="s">
        <v>75</v>
      </c>
      <c r="AW118" s="15" t="s">
        <v>30</v>
      </c>
      <c r="AX118" s="15" t="s">
        <v>68</v>
      </c>
      <c r="AY118" s="241" t="s">
        <v>204</v>
      </c>
    </row>
    <row r="119" spans="1:65" s="13" customFormat="1" ht="11.25">
      <c r="B119" s="199"/>
      <c r="C119" s="200"/>
      <c r="D119" s="201" t="s">
        <v>215</v>
      </c>
      <c r="E119" s="202" t="s">
        <v>19</v>
      </c>
      <c r="F119" s="203" t="s">
        <v>75</v>
      </c>
      <c r="G119" s="200"/>
      <c r="H119" s="204">
        <v>1</v>
      </c>
      <c r="I119" s="205"/>
      <c r="J119" s="200"/>
      <c r="K119" s="200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215</v>
      </c>
      <c r="AU119" s="210" t="s">
        <v>75</v>
      </c>
      <c r="AV119" s="13" t="s">
        <v>80</v>
      </c>
      <c r="AW119" s="13" t="s">
        <v>30</v>
      </c>
      <c r="AX119" s="13" t="s">
        <v>75</v>
      </c>
      <c r="AY119" s="210" t="s">
        <v>204</v>
      </c>
    </row>
    <row r="120" spans="1:65" s="2" customFormat="1" ht="55.5" customHeight="1">
      <c r="A120" s="36"/>
      <c r="B120" s="37"/>
      <c r="C120" s="181" t="s">
        <v>487</v>
      </c>
      <c r="D120" s="181" t="s">
        <v>207</v>
      </c>
      <c r="E120" s="182" t="s">
        <v>488</v>
      </c>
      <c r="F120" s="183" t="s">
        <v>489</v>
      </c>
      <c r="G120" s="184" t="s">
        <v>251</v>
      </c>
      <c r="H120" s="185">
        <v>1</v>
      </c>
      <c r="I120" s="186"/>
      <c r="J120" s="187">
        <f t="shared" ref="J120:J136" si="20">ROUND(I120*H120,2)</f>
        <v>0</v>
      </c>
      <c r="K120" s="183" t="s">
        <v>388</v>
      </c>
      <c r="L120" s="41"/>
      <c r="M120" s="188" t="s">
        <v>19</v>
      </c>
      <c r="N120" s="189" t="s">
        <v>39</v>
      </c>
      <c r="O120" s="66"/>
      <c r="P120" s="190">
        <f t="shared" ref="P120:P136" si="21">O120*H120</f>
        <v>0</v>
      </c>
      <c r="Q120" s="190">
        <v>0</v>
      </c>
      <c r="R120" s="190">
        <f t="shared" ref="R120:R136" si="22">Q120*H120</f>
        <v>0</v>
      </c>
      <c r="S120" s="190">
        <v>0</v>
      </c>
      <c r="T120" s="191">
        <f t="shared" ref="T120:T136" si="23"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2" t="s">
        <v>389</v>
      </c>
      <c r="AT120" s="192" t="s">
        <v>207</v>
      </c>
      <c r="AU120" s="192" t="s">
        <v>75</v>
      </c>
      <c r="AY120" s="19" t="s">
        <v>204</v>
      </c>
      <c r="BE120" s="193">
        <f t="shared" ref="BE120:BE136" si="24">IF(N120="základní",J120,0)</f>
        <v>0</v>
      </c>
      <c r="BF120" s="193">
        <f t="shared" ref="BF120:BF136" si="25">IF(N120="snížená",J120,0)</f>
        <v>0</v>
      </c>
      <c r="BG120" s="193">
        <f t="shared" ref="BG120:BG136" si="26">IF(N120="zákl. přenesená",J120,0)</f>
        <v>0</v>
      </c>
      <c r="BH120" s="193">
        <f t="shared" ref="BH120:BH136" si="27">IF(N120="sníž. přenesená",J120,0)</f>
        <v>0</v>
      </c>
      <c r="BI120" s="193">
        <f t="shared" ref="BI120:BI136" si="28">IF(N120="nulová",J120,0)</f>
        <v>0</v>
      </c>
      <c r="BJ120" s="19" t="s">
        <v>75</v>
      </c>
      <c r="BK120" s="193">
        <f t="shared" ref="BK120:BK136" si="29">ROUND(I120*H120,2)</f>
        <v>0</v>
      </c>
      <c r="BL120" s="19" t="s">
        <v>389</v>
      </c>
      <c r="BM120" s="192" t="s">
        <v>490</v>
      </c>
    </row>
    <row r="121" spans="1:65" s="2" customFormat="1" ht="37.9" customHeight="1">
      <c r="A121" s="36"/>
      <c r="B121" s="37"/>
      <c r="C121" s="181" t="s">
        <v>491</v>
      </c>
      <c r="D121" s="181" t="s">
        <v>207</v>
      </c>
      <c r="E121" s="182" t="s">
        <v>492</v>
      </c>
      <c r="F121" s="183" t="s">
        <v>493</v>
      </c>
      <c r="G121" s="184" t="s">
        <v>251</v>
      </c>
      <c r="H121" s="185">
        <v>5</v>
      </c>
      <c r="I121" s="186"/>
      <c r="J121" s="187">
        <f t="shared" si="20"/>
        <v>0</v>
      </c>
      <c r="K121" s="183" t="s">
        <v>388</v>
      </c>
      <c r="L121" s="41"/>
      <c r="M121" s="188" t="s">
        <v>19</v>
      </c>
      <c r="N121" s="189" t="s">
        <v>39</v>
      </c>
      <c r="O121" s="66"/>
      <c r="P121" s="190">
        <f t="shared" si="21"/>
        <v>0</v>
      </c>
      <c r="Q121" s="190">
        <v>0</v>
      </c>
      <c r="R121" s="190">
        <f t="shared" si="22"/>
        <v>0</v>
      </c>
      <c r="S121" s="190">
        <v>0</v>
      </c>
      <c r="T121" s="191">
        <f t="shared" si="2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389</v>
      </c>
      <c r="AT121" s="192" t="s">
        <v>207</v>
      </c>
      <c r="AU121" s="192" t="s">
        <v>75</v>
      </c>
      <c r="AY121" s="19" t="s">
        <v>204</v>
      </c>
      <c r="BE121" s="193">
        <f t="shared" si="24"/>
        <v>0</v>
      </c>
      <c r="BF121" s="193">
        <f t="shared" si="25"/>
        <v>0</v>
      </c>
      <c r="BG121" s="193">
        <f t="shared" si="26"/>
        <v>0</v>
      </c>
      <c r="BH121" s="193">
        <f t="shared" si="27"/>
        <v>0</v>
      </c>
      <c r="BI121" s="193">
        <f t="shared" si="28"/>
        <v>0</v>
      </c>
      <c r="BJ121" s="19" t="s">
        <v>75</v>
      </c>
      <c r="BK121" s="193">
        <f t="shared" si="29"/>
        <v>0</v>
      </c>
      <c r="BL121" s="19" t="s">
        <v>389</v>
      </c>
      <c r="BM121" s="192" t="s">
        <v>494</v>
      </c>
    </row>
    <row r="122" spans="1:65" s="2" customFormat="1" ht="24.2" customHeight="1">
      <c r="A122" s="36"/>
      <c r="B122" s="37"/>
      <c r="C122" s="181" t="s">
        <v>495</v>
      </c>
      <c r="D122" s="181" t="s">
        <v>207</v>
      </c>
      <c r="E122" s="182" t="s">
        <v>496</v>
      </c>
      <c r="F122" s="183" t="s">
        <v>497</v>
      </c>
      <c r="G122" s="184" t="s">
        <v>251</v>
      </c>
      <c r="H122" s="185">
        <v>1</v>
      </c>
      <c r="I122" s="186"/>
      <c r="J122" s="187">
        <f t="shared" si="20"/>
        <v>0</v>
      </c>
      <c r="K122" s="183" t="s">
        <v>388</v>
      </c>
      <c r="L122" s="41"/>
      <c r="M122" s="188" t="s">
        <v>19</v>
      </c>
      <c r="N122" s="189" t="s">
        <v>39</v>
      </c>
      <c r="O122" s="66"/>
      <c r="P122" s="190">
        <f t="shared" si="21"/>
        <v>0</v>
      </c>
      <c r="Q122" s="190">
        <v>0</v>
      </c>
      <c r="R122" s="190">
        <f t="shared" si="22"/>
        <v>0</v>
      </c>
      <c r="S122" s="190">
        <v>0</v>
      </c>
      <c r="T122" s="191">
        <f t="shared" si="2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2" t="s">
        <v>389</v>
      </c>
      <c r="AT122" s="192" t="s">
        <v>207</v>
      </c>
      <c r="AU122" s="192" t="s">
        <v>75</v>
      </c>
      <c r="AY122" s="19" t="s">
        <v>204</v>
      </c>
      <c r="BE122" s="193">
        <f t="shared" si="24"/>
        <v>0</v>
      </c>
      <c r="BF122" s="193">
        <f t="shared" si="25"/>
        <v>0</v>
      </c>
      <c r="BG122" s="193">
        <f t="shared" si="26"/>
        <v>0</v>
      </c>
      <c r="BH122" s="193">
        <f t="shared" si="27"/>
        <v>0</v>
      </c>
      <c r="BI122" s="193">
        <f t="shared" si="28"/>
        <v>0</v>
      </c>
      <c r="BJ122" s="19" t="s">
        <v>75</v>
      </c>
      <c r="BK122" s="193">
        <f t="shared" si="29"/>
        <v>0</v>
      </c>
      <c r="BL122" s="19" t="s">
        <v>389</v>
      </c>
      <c r="BM122" s="192" t="s">
        <v>498</v>
      </c>
    </row>
    <row r="123" spans="1:65" s="2" customFormat="1" ht="24.2" customHeight="1">
      <c r="A123" s="36"/>
      <c r="B123" s="37"/>
      <c r="C123" s="181" t="s">
        <v>499</v>
      </c>
      <c r="D123" s="181" t="s">
        <v>207</v>
      </c>
      <c r="E123" s="182" t="s">
        <v>500</v>
      </c>
      <c r="F123" s="183" t="s">
        <v>501</v>
      </c>
      <c r="G123" s="184" t="s">
        <v>502</v>
      </c>
      <c r="H123" s="185">
        <v>32</v>
      </c>
      <c r="I123" s="186"/>
      <c r="J123" s="187">
        <f t="shared" si="20"/>
        <v>0</v>
      </c>
      <c r="K123" s="183" t="s">
        <v>388</v>
      </c>
      <c r="L123" s="41"/>
      <c r="M123" s="188" t="s">
        <v>19</v>
      </c>
      <c r="N123" s="189" t="s">
        <v>39</v>
      </c>
      <c r="O123" s="66"/>
      <c r="P123" s="190">
        <f t="shared" si="21"/>
        <v>0</v>
      </c>
      <c r="Q123" s="190">
        <v>0</v>
      </c>
      <c r="R123" s="190">
        <f t="shared" si="22"/>
        <v>0</v>
      </c>
      <c r="S123" s="190">
        <v>0</v>
      </c>
      <c r="T123" s="191">
        <f t="shared" si="2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2" t="s">
        <v>389</v>
      </c>
      <c r="AT123" s="192" t="s">
        <v>207</v>
      </c>
      <c r="AU123" s="192" t="s">
        <v>75</v>
      </c>
      <c r="AY123" s="19" t="s">
        <v>204</v>
      </c>
      <c r="BE123" s="193">
        <f t="shared" si="24"/>
        <v>0</v>
      </c>
      <c r="BF123" s="193">
        <f t="shared" si="25"/>
        <v>0</v>
      </c>
      <c r="BG123" s="193">
        <f t="shared" si="26"/>
        <v>0</v>
      </c>
      <c r="BH123" s="193">
        <f t="shared" si="27"/>
        <v>0</v>
      </c>
      <c r="BI123" s="193">
        <f t="shared" si="28"/>
        <v>0</v>
      </c>
      <c r="BJ123" s="19" t="s">
        <v>75</v>
      </c>
      <c r="BK123" s="193">
        <f t="shared" si="29"/>
        <v>0</v>
      </c>
      <c r="BL123" s="19" t="s">
        <v>389</v>
      </c>
      <c r="BM123" s="192" t="s">
        <v>503</v>
      </c>
    </row>
    <row r="124" spans="1:65" s="2" customFormat="1" ht="37.9" customHeight="1">
      <c r="A124" s="36"/>
      <c r="B124" s="37"/>
      <c r="C124" s="181" t="s">
        <v>504</v>
      </c>
      <c r="D124" s="181" t="s">
        <v>207</v>
      </c>
      <c r="E124" s="182" t="s">
        <v>505</v>
      </c>
      <c r="F124" s="183" t="s">
        <v>506</v>
      </c>
      <c r="G124" s="184" t="s">
        <v>502</v>
      </c>
      <c r="H124" s="185">
        <v>64</v>
      </c>
      <c r="I124" s="186"/>
      <c r="J124" s="187">
        <f t="shared" si="20"/>
        <v>0</v>
      </c>
      <c r="K124" s="183" t="s">
        <v>388</v>
      </c>
      <c r="L124" s="41"/>
      <c r="M124" s="188" t="s">
        <v>19</v>
      </c>
      <c r="N124" s="189" t="s">
        <v>39</v>
      </c>
      <c r="O124" s="66"/>
      <c r="P124" s="190">
        <f t="shared" si="21"/>
        <v>0</v>
      </c>
      <c r="Q124" s="190">
        <v>0</v>
      </c>
      <c r="R124" s="190">
        <f t="shared" si="22"/>
        <v>0</v>
      </c>
      <c r="S124" s="190">
        <v>0</v>
      </c>
      <c r="T124" s="191">
        <f t="shared" si="2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2" t="s">
        <v>389</v>
      </c>
      <c r="AT124" s="192" t="s">
        <v>207</v>
      </c>
      <c r="AU124" s="192" t="s">
        <v>75</v>
      </c>
      <c r="AY124" s="19" t="s">
        <v>204</v>
      </c>
      <c r="BE124" s="193">
        <f t="shared" si="24"/>
        <v>0</v>
      </c>
      <c r="BF124" s="193">
        <f t="shared" si="25"/>
        <v>0</v>
      </c>
      <c r="BG124" s="193">
        <f t="shared" si="26"/>
        <v>0</v>
      </c>
      <c r="BH124" s="193">
        <f t="shared" si="27"/>
        <v>0</v>
      </c>
      <c r="BI124" s="193">
        <f t="shared" si="28"/>
        <v>0</v>
      </c>
      <c r="BJ124" s="19" t="s">
        <v>75</v>
      </c>
      <c r="BK124" s="193">
        <f t="shared" si="29"/>
        <v>0</v>
      </c>
      <c r="BL124" s="19" t="s">
        <v>389</v>
      </c>
      <c r="BM124" s="192" t="s">
        <v>507</v>
      </c>
    </row>
    <row r="125" spans="1:65" s="2" customFormat="1" ht="21.75" customHeight="1">
      <c r="A125" s="36"/>
      <c r="B125" s="37"/>
      <c r="C125" s="181" t="s">
        <v>508</v>
      </c>
      <c r="D125" s="181" t="s">
        <v>207</v>
      </c>
      <c r="E125" s="182" t="s">
        <v>509</v>
      </c>
      <c r="F125" s="183" t="s">
        <v>510</v>
      </c>
      <c r="G125" s="184" t="s">
        <v>502</v>
      </c>
      <c r="H125" s="185">
        <v>8</v>
      </c>
      <c r="I125" s="186"/>
      <c r="J125" s="187">
        <f t="shared" si="20"/>
        <v>0</v>
      </c>
      <c r="K125" s="183" t="s">
        <v>388</v>
      </c>
      <c r="L125" s="41"/>
      <c r="M125" s="188" t="s">
        <v>19</v>
      </c>
      <c r="N125" s="189" t="s">
        <v>39</v>
      </c>
      <c r="O125" s="66"/>
      <c r="P125" s="190">
        <f t="shared" si="21"/>
        <v>0</v>
      </c>
      <c r="Q125" s="190">
        <v>0</v>
      </c>
      <c r="R125" s="190">
        <f t="shared" si="22"/>
        <v>0</v>
      </c>
      <c r="S125" s="190">
        <v>0</v>
      </c>
      <c r="T125" s="191">
        <f t="shared" si="2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2" t="s">
        <v>389</v>
      </c>
      <c r="AT125" s="192" t="s">
        <v>207</v>
      </c>
      <c r="AU125" s="192" t="s">
        <v>75</v>
      </c>
      <c r="AY125" s="19" t="s">
        <v>204</v>
      </c>
      <c r="BE125" s="193">
        <f t="shared" si="24"/>
        <v>0</v>
      </c>
      <c r="BF125" s="193">
        <f t="shared" si="25"/>
        <v>0</v>
      </c>
      <c r="BG125" s="193">
        <f t="shared" si="26"/>
        <v>0</v>
      </c>
      <c r="BH125" s="193">
        <f t="shared" si="27"/>
        <v>0</v>
      </c>
      <c r="BI125" s="193">
        <f t="shared" si="28"/>
        <v>0</v>
      </c>
      <c r="BJ125" s="19" t="s">
        <v>75</v>
      </c>
      <c r="BK125" s="193">
        <f t="shared" si="29"/>
        <v>0</v>
      </c>
      <c r="BL125" s="19" t="s">
        <v>389</v>
      </c>
      <c r="BM125" s="192" t="s">
        <v>511</v>
      </c>
    </row>
    <row r="126" spans="1:65" s="2" customFormat="1" ht="24.2" customHeight="1">
      <c r="A126" s="36"/>
      <c r="B126" s="37"/>
      <c r="C126" s="181" t="s">
        <v>512</v>
      </c>
      <c r="D126" s="181" t="s">
        <v>207</v>
      </c>
      <c r="E126" s="182" t="s">
        <v>513</v>
      </c>
      <c r="F126" s="183" t="s">
        <v>514</v>
      </c>
      <c r="G126" s="184" t="s">
        <v>502</v>
      </c>
      <c r="H126" s="185">
        <v>4</v>
      </c>
      <c r="I126" s="186"/>
      <c r="J126" s="187">
        <f t="shared" si="20"/>
        <v>0</v>
      </c>
      <c r="K126" s="183" t="s">
        <v>388</v>
      </c>
      <c r="L126" s="41"/>
      <c r="M126" s="188" t="s">
        <v>19</v>
      </c>
      <c r="N126" s="189" t="s">
        <v>39</v>
      </c>
      <c r="O126" s="66"/>
      <c r="P126" s="190">
        <f t="shared" si="21"/>
        <v>0</v>
      </c>
      <c r="Q126" s="190">
        <v>0</v>
      </c>
      <c r="R126" s="190">
        <f t="shared" si="22"/>
        <v>0</v>
      </c>
      <c r="S126" s="190">
        <v>0</v>
      </c>
      <c r="T126" s="191">
        <f t="shared" si="2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2" t="s">
        <v>389</v>
      </c>
      <c r="AT126" s="192" t="s">
        <v>207</v>
      </c>
      <c r="AU126" s="192" t="s">
        <v>75</v>
      </c>
      <c r="AY126" s="19" t="s">
        <v>204</v>
      </c>
      <c r="BE126" s="193">
        <f t="shared" si="24"/>
        <v>0</v>
      </c>
      <c r="BF126" s="193">
        <f t="shared" si="25"/>
        <v>0</v>
      </c>
      <c r="BG126" s="193">
        <f t="shared" si="26"/>
        <v>0</v>
      </c>
      <c r="BH126" s="193">
        <f t="shared" si="27"/>
        <v>0</v>
      </c>
      <c r="BI126" s="193">
        <f t="shared" si="28"/>
        <v>0</v>
      </c>
      <c r="BJ126" s="19" t="s">
        <v>75</v>
      </c>
      <c r="BK126" s="193">
        <f t="shared" si="29"/>
        <v>0</v>
      </c>
      <c r="BL126" s="19" t="s">
        <v>389</v>
      </c>
      <c r="BM126" s="192" t="s">
        <v>515</v>
      </c>
    </row>
    <row r="127" spans="1:65" s="2" customFormat="1" ht="24.2" customHeight="1">
      <c r="A127" s="36"/>
      <c r="B127" s="37"/>
      <c r="C127" s="181" t="s">
        <v>516</v>
      </c>
      <c r="D127" s="181" t="s">
        <v>207</v>
      </c>
      <c r="E127" s="182" t="s">
        <v>517</v>
      </c>
      <c r="F127" s="183" t="s">
        <v>518</v>
      </c>
      <c r="G127" s="184" t="s">
        <v>502</v>
      </c>
      <c r="H127" s="185">
        <v>4</v>
      </c>
      <c r="I127" s="186"/>
      <c r="J127" s="187">
        <f t="shared" si="20"/>
        <v>0</v>
      </c>
      <c r="K127" s="183" t="s">
        <v>388</v>
      </c>
      <c r="L127" s="41"/>
      <c r="M127" s="188" t="s">
        <v>19</v>
      </c>
      <c r="N127" s="189" t="s">
        <v>39</v>
      </c>
      <c r="O127" s="66"/>
      <c r="P127" s="190">
        <f t="shared" si="21"/>
        <v>0</v>
      </c>
      <c r="Q127" s="190">
        <v>0</v>
      </c>
      <c r="R127" s="190">
        <f t="shared" si="22"/>
        <v>0</v>
      </c>
      <c r="S127" s="190">
        <v>0</v>
      </c>
      <c r="T127" s="191">
        <f t="shared" si="2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2" t="s">
        <v>389</v>
      </c>
      <c r="AT127" s="192" t="s">
        <v>207</v>
      </c>
      <c r="AU127" s="192" t="s">
        <v>75</v>
      </c>
      <c r="AY127" s="19" t="s">
        <v>204</v>
      </c>
      <c r="BE127" s="193">
        <f t="shared" si="24"/>
        <v>0</v>
      </c>
      <c r="BF127" s="193">
        <f t="shared" si="25"/>
        <v>0</v>
      </c>
      <c r="BG127" s="193">
        <f t="shared" si="26"/>
        <v>0</v>
      </c>
      <c r="BH127" s="193">
        <f t="shared" si="27"/>
        <v>0</v>
      </c>
      <c r="BI127" s="193">
        <f t="shared" si="28"/>
        <v>0</v>
      </c>
      <c r="BJ127" s="19" t="s">
        <v>75</v>
      </c>
      <c r="BK127" s="193">
        <f t="shared" si="29"/>
        <v>0</v>
      </c>
      <c r="BL127" s="19" t="s">
        <v>389</v>
      </c>
      <c r="BM127" s="192" t="s">
        <v>519</v>
      </c>
    </row>
    <row r="128" spans="1:65" s="2" customFormat="1" ht="24.2" customHeight="1">
      <c r="A128" s="36"/>
      <c r="B128" s="37"/>
      <c r="C128" s="222" t="s">
        <v>520</v>
      </c>
      <c r="D128" s="222" t="s">
        <v>243</v>
      </c>
      <c r="E128" s="223" t="s">
        <v>521</v>
      </c>
      <c r="F128" s="224" t="s">
        <v>522</v>
      </c>
      <c r="G128" s="225" t="s">
        <v>251</v>
      </c>
      <c r="H128" s="226">
        <v>5</v>
      </c>
      <c r="I128" s="227"/>
      <c r="J128" s="228">
        <f t="shared" si="20"/>
        <v>0</v>
      </c>
      <c r="K128" s="224" t="s">
        <v>19</v>
      </c>
      <c r="L128" s="229"/>
      <c r="M128" s="230" t="s">
        <v>19</v>
      </c>
      <c r="N128" s="231" t="s">
        <v>39</v>
      </c>
      <c r="O128" s="66"/>
      <c r="P128" s="190">
        <f t="shared" si="21"/>
        <v>0</v>
      </c>
      <c r="Q128" s="190">
        <v>0</v>
      </c>
      <c r="R128" s="190">
        <f t="shared" si="22"/>
        <v>0</v>
      </c>
      <c r="S128" s="190">
        <v>0</v>
      </c>
      <c r="T128" s="191">
        <f t="shared" si="2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2" t="s">
        <v>420</v>
      </c>
      <c r="AT128" s="192" t="s">
        <v>243</v>
      </c>
      <c r="AU128" s="192" t="s">
        <v>75</v>
      </c>
      <c r="AY128" s="19" t="s">
        <v>204</v>
      </c>
      <c r="BE128" s="193">
        <f t="shared" si="24"/>
        <v>0</v>
      </c>
      <c r="BF128" s="193">
        <f t="shared" si="25"/>
        <v>0</v>
      </c>
      <c r="BG128" s="193">
        <f t="shared" si="26"/>
        <v>0</v>
      </c>
      <c r="BH128" s="193">
        <f t="shared" si="27"/>
        <v>0</v>
      </c>
      <c r="BI128" s="193">
        <f t="shared" si="28"/>
        <v>0</v>
      </c>
      <c r="BJ128" s="19" t="s">
        <v>75</v>
      </c>
      <c r="BK128" s="193">
        <f t="shared" si="29"/>
        <v>0</v>
      </c>
      <c r="BL128" s="19" t="s">
        <v>420</v>
      </c>
      <c r="BM128" s="192" t="s">
        <v>523</v>
      </c>
    </row>
    <row r="129" spans="1:65" s="2" customFormat="1" ht="16.5" customHeight="1">
      <c r="A129" s="36"/>
      <c r="B129" s="37"/>
      <c r="C129" s="181" t="s">
        <v>358</v>
      </c>
      <c r="D129" s="181" t="s">
        <v>207</v>
      </c>
      <c r="E129" s="182" t="s">
        <v>524</v>
      </c>
      <c r="F129" s="183" t="s">
        <v>525</v>
      </c>
      <c r="G129" s="184" t="s">
        <v>286</v>
      </c>
      <c r="H129" s="185">
        <v>102</v>
      </c>
      <c r="I129" s="186"/>
      <c r="J129" s="187">
        <f t="shared" si="20"/>
        <v>0</v>
      </c>
      <c r="K129" s="183" t="s">
        <v>388</v>
      </c>
      <c r="L129" s="41"/>
      <c r="M129" s="188" t="s">
        <v>19</v>
      </c>
      <c r="N129" s="189" t="s">
        <v>39</v>
      </c>
      <c r="O129" s="66"/>
      <c r="P129" s="190">
        <f t="shared" si="21"/>
        <v>0</v>
      </c>
      <c r="Q129" s="190">
        <v>0</v>
      </c>
      <c r="R129" s="190">
        <f t="shared" si="22"/>
        <v>0</v>
      </c>
      <c r="S129" s="190">
        <v>0</v>
      </c>
      <c r="T129" s="191">
        <f t="shared" si="2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389</v>
      </c>
      <c r="AT129" s="192" t="s">
        <v>207</v>
      </c>
      <c r="AU129" s="192" t="s">
        <v>75</v>
      </c>
      <c r="AY129" s="19" t="s">
        <v>204</v>
      </c>
      <c r="BE129" s="193">
        <f t="shared" si="24"/>
        <v>0</v>
      </c>
      <c r="BF129" s="193">
        <f t="shared" si="25"/>
        <v>0</v>
      </c>
      <c r="BG129" s="193">
        <f t="shared" si="26"/>
        <v>0</v>
      </c>
      <c r="BH129" s="193">
        <f t="shared" si="27"/>
        <v>0</v>
      </c>
      <c r="BI129" s="193">
        <f t="shared" si="28"/>
        <v>0</v>
      </c>
      <c r="BJ129" s="19" t="s">
        <v>75</v>
      </c>
      <c r="BK129" s="193">
        <f t="shared" si="29"/>
        <v>0</v>
      </c>
      <c r="BL129" s="19" t="s">
        <v>389</v>
      </c>
      <c r="BM129" s="192" t="s">
        <v>526</v>
      </c>
    </row>
    <row r="130" spans="1:65" s="2" customFormat="1" ht="37.9" customHeight="1">
      <c r="A130" s="36"/>
      <c r="B130" s="37"/>
      <c r="C130" s="181" t="s">
        <v>7</v>
      </c>
      <c r="D130" s="181" t="s">
        <v>207</v>
      </c>
      <c r="E130" s="182" t="s">
        <v>527</v>
      </c>
      <c r="F130" s="183" t="s">
        <v>528</v>
      </c>
      <c r="G130" s="184" t="s">
        <v>251</v>
      </c>
      <c r="H130" s="185">
        <v>5</v>
      </c>
      <c r="I130" s="186"/>
      <c r="J130" s="187">
        <f t="shared" si="20"/>
        <v>0</v>
      </c>
      <c r="K130" s="183" t="s">
        <v>388</v>
      </c>
      <c r="L130" s="41"/>
      <c r="M130" s="188" t="s">
        <v>19</v>
      </c>
      <c r="N130" s="189" t="s">
        <v>39</v>
      </c>
      <c r="O130" s="66"/>
      <c r="P130" s="190">
        <f t="shared" si="21"/>
        <v>0</v>
      </c>
      <c r="Q130" s="190">
        <v>0</v>
      </c>
      <c r="R130" s="190">
        <f t="shared" si="22"/>
        <v>0</v>
      </c>
      <c r="S130" s="190">
        <v>0</v>
      </c>
      <c r="T130" s="191">
        <f t="shared" si="2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2" t="s">
        <v>389</v>
      </c>
      <c r="AT130" s="192" t="s">
        <v>207</v>
      </c>
      <c r="AU130" s="192" t="s">
        <v>75</v>
      </c>
      <c r="AY130" s="19" t="s">
        <v>204</v>
      </c>
      <c r="BE130" s="193">
        <f t="shared" si="24"/>
        <v>0</v>
      </c>
      <c r="BF130" s="193">
        <f t="shared" si="25"/>
        <v>0</v>
      </c>
      <c r="BG130" s="193">
        <f t="shared" si="26"/>
        <v>0</v>
      </c>
      <c r="BH130" s="193">
        <f t="shared" si="27"/>
        <v>0</v>
      </c>
      <c r="BI130" s="193">
        <f t="shared" si="28"/>
        <v>0</v>
      </c>
      <c r="BJ130" s="19" t="s">
        <v>75</v>
      </c>
      <c r="BK130" s="193">
        <f t="shared" si="29"/>
        <v>0</v>
      </c>
      <c r="BL130" s="19" t="s">
        <v>389</v>
      </c>
      <c r="BM130" s="192" t="s">
        <v>529</v>
      </c>
    </row>
    <row r="131" spans="1:65" s="2" customFormat="1" ht="24.2" customHeight="1">
      <c r="A131" s="36"/>
      <c r="B131" s="37"/>
      <c r="C131" s="222" t="s">
        <v>376</v>
      </c>
      <c r="D131" s="222" t="s">
        <v>243</v>
      </c>
      <c r="E131" s="223" t="s">
        <v>530</v>
      </c>
      <c r="F131" s="224" t="s">
        <v>531</v>
      </c>
      <c r="G131" s="225" t="s">
        <v>251</v>
      </c>
      <c r="H131" s="226">
        <v>5</v>
      </c>
      <c r="I131" s="227"/>
      <c r="J131" s="228">
        <f t="shared" si="20"/>
        <v>0</v>
      </c>
      <c r="K131" s="224" t="s">
        <v>388</v>
      </c>
      <c r="L131" s="229"/>
      <c r="M131" s="230" t="s">
        <v>19</v>
      </c>
      <c r="N131" s="231" t="s">
        <v>39</v>
      </c>
      <c r="O131" s="66"/>
      <c r="P131" s="190">
        <f t="shared" si="21"/>
        <v>0</v>
      </c>
      <c r="Q131" s="190">
        <v>0</v>
      </c>
      <c r="R131" s="190">
        <f t="shared" si="22"/>
        <v>0</v>
      </c>
      <c r="S131" s="190">
        <v>0</v>
      </c>
      <c r="T131" s="191">
        <f t="shared" si="2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389</v>
      </c>
      <c r="AT131" s="192" t="s">
        <v>243</v>
      </c>
      <c r="AU131" s="192" t="s">
        <v>75</v>
      </c>
      <c r="AY131" s="19" t="s">
        <v>204</v>
      </c>
      <c r="BE131" s="193">
        <f t="shared" si="24"/>
        <v>0</v>
      </c>
      <c r="BF131" s="193">
        <f t="shared" si="25"/>
        <v>0</v>
      </c>
      <c r="BG131" s="193">
        <f t="shared" si="26"/>
        <v>0</v>
      </c>
      <c r="BH131" s="193">
        <f t="shared" si="27"/>
        <v>0</v>
      </c>
      <c r="BI131" s="193">
        <f t="shared" si="28"/>
        <v>0</v>
      </c>
      <c r="BJ131" s="19" t="s">
        <v>75</v>
      </c>
      <c r="BK131" s="193">
        <f t="shared" si="29"/>
        <v>0</v>
      </c>
      <c r="BL131" s="19" t="s">
        <v>389</v>
      </c>
      <c r="BM131" s="192" t="s">
        <v>532</v>
      </c>
    </row>
    <row r="132" spans="1:65" s="2" customFormat="1" ht="16.5" customHeight="1">
      <c r="A132" s="36"/>
      <c r="B132" s="37"/>
      <c r="C132" s="181" t="s">
        <v>262</v>
      </c>
      <c r="D132" s="181" t="s">
        <v>207</v>
      </c>
      <c r="E132" s="182" t="s">
        <v>533</v>
      </c>
      <c r="F132" s="183" t="s">
        <v>534</v>
      </c>
      <c r="G132" s="184" t="s">
        <v>251</v>
      </c>
      <c r="H132" s="185">
        <v>5</v>
      </c>
      <c r="I132" s="186"/>
      <c r="J132" s="187">
        <f t="shared" si="20"/>
        <v>0</v>
      </c>
      <c r="K132" s="183" t="s">
        <v>388</v>
      </c>
      <c r="L132" s="41"/>
      <c r="M132" s="188" t="s">
        <v>19</v>
      </c>
      <c r="N132" s="189" t="s">
        <v>39</v>
      </c>
      <c r="O132" s="66"/>
      <c r="P132" s="190">
        <f t="shared" si="21"/>
        <v>0</v>
      </c>
      <c r="Q132" s="190">
        <v>0</v>
      </c>
      <c r="R132" s="190">
        <f t="shared" si="22"/>
        <v>0</v>
      </c>
      <c r="S132" s="190">
        <v>0</v>
      </c>
      <c r="T132" s="191">
        <f t="shared" si="2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2" t="s">
        <v>389</v>
      </c>
      <c r="AT132" s="192" t="s">
        <v>207</v>
      </c>
      <c r="AU132" s="192" t="s">
        <v>75</v>
      </c>
      <c r="AY132" s="19" t="s">
        <v>204</v>
      </c>
      <c r="BE132" s="193">
        <f t="shared" si="24"/>
        <v>0</v>
      </c>
      <c r="BF132" s="193">
        <f t="shared" si="25"/>
        <v>0</v>
      </c>
      <c r="BG132" s="193">
        <f t="shared" si="26"/>
        <v>0</v>
      </c>
      <c r="BH132" s="193">
        <f t="shared" si="27"/>
        <v>0</v>
      </c>
      <c r="BI132" s="193">
        <f t="shared" si="28"/>
        <v>0</v>
      </c>
      <c r="BJ132" s="19" t="s">
        <v>75</v>
      </c>
      <c r="BK132" s="193">
        <f t="shared" si="29"/>
        <v>0</v>
      </c>
      <c r="BL132" s="19" t="s">
        <v>389</v>
      </c>
      <c r="BM132" s="192" t="s">
        <v>535</v>
      </c>
    </row>
    <row r="133" spans="1:65" s="2" customFormat="1" ht="24.2" customHeight="1">
      <c r="A133" s="36"/>
      <c r="B133" s="37"/>
      <c r="C133" s="181" t="s">
        <v>345</v>
      </c>
      <c r="D133" s="181" t="s">
        <v>207</v>
      </c>
      <c r="E133" s="182" t="s">
        <v>536</v>
      </c>
      <c r="F133" s="183" t="s">
        <v>537</v>
      </c>
      <c r="G133" s="184" t="s">
        <v>251</v>
      </c>
      <c r="H133" s="185">
        <v>5</v>
      </c>
      <c r="I133" s="186"/>
      <c r="J133" s="187">
        <f t="shared" si="20"/>
        <v>0</v>
      </c>
      <c r="K133" s="183" t="s">
        <v>388</v>
      </c>
      <c r="L133" s="41"/>
      <c r="M133" s="188" t="s">
        <v>19</v>
      </c>
      <c r="N133" s="189" t="s">
        <v>39</v>
      </c>
      <c r="O133" s="66"/>
      <c r="P133" s="190">
        <f t="shared" si="21"/>
        <v>0</v>
      </c>
      <c r="Q133" s="190">
        <v>0</v>
      </c>
      <c r="R133" s="190">
        <f t="shared" si="22"/>
        <v>0</v>
      </c>
      <c r="S133" s="190">
        <v>0</v>
      </c>
      <c r="T133" s="191">
        <f t="shared" si="2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389</v>
      </c>
      <c r="AT133" s="192" t="s">
        <v>207</v>
      </c>
      <c r="AU133" s="192" t="s">
        <v>75</v>
      </c>
      <c r="AY133" s="19" t="s">
        <v>204</v>
      </c>
      <c r="BE133" s="193">
        <f t="shared" si="24"/>
        <v>0</v>
      </c>
      <c r="BF133" s="193">
        <f t="shared" si="25"/>
        <v>0</v>
      </c>
      <c r="BG133" s="193">
        <f t="shared" si="26"/>
        <v>0</v>
      </c>
      <c r="BH133" s="193">
        <f t="shared" si="27"/>
        <v>0</v>
      </c>
      <c r="BI133" s="193">
        <f t="shared" si="28"/>
        <v>0</v>
      </c>
      <c r="BJ133" s="19" t="s">
        <v>75</v>
      </c>
      <c r="BK133" s="193">
        <f t="shared" si="29"/>
        <v>0</v>
      </c>
      <c r="BL133" s="19" t="s">
        <v>389</v>
      </c>
      <c r="BM133" s="192" t="s">
        <v>538</v>
      </c>
    </row>
    <row r="134" spans="1:65" s="2" customFormat="1" ht="33" customHeight="1">
      <c r="A134" s="36"/>
      <c r="B134" s="37"/>
      <c r="C134" s="222" t="s">
        <v>268</v>
      </c>
      <c r="D134" s="222" t="s">
        <v>243</v>
      </c>
      <c r="E134" s="223" t="s">
        <v>539</v>
      </c>
      <c r="F134" s="224" t="s">
        <v>540</v>
      </c>
      <c r="G134" s="225" t="s">
        <v>251</v>
      </c>
      <c r="H134" s="226">
        <v>5</v>
      </c>
      <c r="I134" s="227"/>
      <c r="J134" s="228">
        <f t="shared" si="20"/>
        <v>0</v>
      </c>
      <c r="K134" s="224" t="s">
        <v>388</v>
      </c>
      <c r="L134" s="229"/>
      <c r="M134" s="230" t="s">
        <v>19</v>
      </c>
      <c r="N134" s="231" t="s">
        <v>39</v>
      </c>
      <c r="O134" s="66"/>
      <c r="P134" s="190">
        <f t="shared" si="21"/>
        <v>0</v>
      </c>
      <c r="Q134" s="190">
        <v>0</v>
      </c>
      <c r="R134" s="190">
        <f t="shared" si="22"/>
        <v>0</v>
      </c>
      <c r="S134" s="190">
        <v>0</v>
      </c>
      <c r="T134" s="191">
        <f t="shared" si="2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2" t="s">
        <v>420</v>
      </c>
      <c r="AT134" s="192" t="s">
        <v>243</v>
      </c>
      <c r="AU134" s="192" t="s">
        <v>75</v>
      </c>
      <c r="AY134" s="19" t="s">
        <v>204</v>
      </c>
      <c r="BE134" s="193">
        <f t="shared" si="24"/>
        <v>0</v>
      </c>
      <c r="BF134" s="193">
        <f t="shared" si="25"/>
        <v>0</v>
      </c>
      <c r="BG134" s="193">
        <f t="shared" si="26"/>
        <v>0</v>
      </c>
      <c r="BH134" s="193">
        <f t="shared" si="27"/>
        <v>0</v>
      </c>
      <c r="BI134" s="193">
        <f t="shared" si="28"/>
        <v>0</v>
      </c>
      <c r="BJ134" s="19" t="s">
        <v>75</v>
      </c>
      <c r="BK134" s="193">
        <f t="shared" si="29"/>
        <v>0</v>
      </c>
      <c r="BL134" s="19" t="s">
        <v>420</v>
      </c>
      <c r="BM134" s="192" t="s">
        <v>541</v>
      </c>
    </row>
    <row r="135" spans="1:65" s="2" customFormat="1" ht="24.2" customHeight="1">
      <c r="A135" s="36"/>
      <c r="B135" s="37"/>
      <c r="C135" s="181" t="s">
        <v>542</v>
      </c>
      <c r="D135" s="181" t="s">
        <v>207</v>
      </c>
      <c r="E135" s="182" t="s">
        <v>478</v>
      </c>
      <c r="F135" s="183" t="s">
        <v>479</v>
      </c>
      <c r="G135" s="184" t="s">
        <v>251</v>
      </c>
      <c r="H135" s="185">
        <v>1</v>
      </c>
      <c r="I135" s="186"/>
      <c r="J135" s="187">
        <f t="shared" si="20"/>
        <v>0</v>
      </c>
      <c r="K135" s="183" t="s">
        <v>388</v>
      </c>
      <c r="L135" s="41"/>
      <c r="M135" s="188" t="s">
        <v>19</v>
      </c>
      <c r="N135" s="189" t="s">
        <v>39</v>
      </c>
      <c r="O135" s="66"/>
      <c r="P135" s="190">
        <f t="shared" si="21"/>
        <v>0</v>
      </c>
      <c r="Q135" s="190">
        <v>0</v>
      </c>
      <c r="R135" s="190">
        <f t="shared" si="22"/>
        <v>0</v>
      </c>
      <c r="S135" s="190">
        <v>0</v>
      </c>
      <c r="T135" s="191">
        <f t="shared" si="2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389</v>
      </c>
      <c r="AT135" s="192" t="s">
        <v>207</v>
      </c>
      <c r="AU135" s="192" t="s">
        <v>75</v>
      </c>
      <c r="AY135" s="19" t="s">
        <v>204</v>
      </c>
      <c r="BE135" s="193">
        <f t="shared" si="24"/>
        <v>0</v>
      </c>
      <c r="BF135" s="193">
        <f t="shared" si="25"/>
        <v>0</v>
      </c>
      <c r="BG135" s="193">
        <f t="shared" si="26"/>
        <v>0</v>
      </c>
      <c r="BH135" s="193">
        <f t="shared" si="27"/>
        <v>0</v>
      </c>
      <c r="BI135" s="193">
        <f t="shared" si="28"/>
        <v>0</v>
      </c>
      <c r="BJ135" s="19" t="s">
        <v>75</v>
      </c>
      <c r="BK135" s="193">
        <f t="shared" si="29"/>
        <v>0</v>
      </c>
      <c r="BL135" s="19" t="s">
        <v>389</v>
      </c>
      <c r="BM135" s="192" t="s">
        <v>543</v>
      </c>
    </row>
    <row r="136" spans="1:65" s="2" customFormat="1" ht="37.9" customHeight="1">
      <c r="A136" s="36"/>
      <c r="B136" s="37"/>
      <c r="C136" s="222" t="s">
        <v>296</v>
      </c>
      <c r="D136" s="222" t="s">
        <v>243</v>
      </c>
      <c r="E136" s="223" t="s">
        <v>482</v>
      </c>
      <c r="F136" s="224" t="s">
        <v>483</v>
      </c>
      <c r="G136" s="225" t="s">
        <v>251</v>
      </c>
      <c r="H136" s="226">
        <v>1</v>
      </c>
      <c r="I136" s="227"/>
      <c r="J136" s="228">
        <f t="shared" si="20"/>
        <v>0</v>
      </c>
      <c r="K136" s="224" t="s">
        <v>388</v>
      </c>
      <c r="L136" s="229"/>
      <c r="M136" s="230" t="s">
        <v>19</v>
      </c>
      <c r="N136" s="231" t="s">
        <v>39</v>
      </c>
      <c r="O136" s="66"/>
      <c r="P136" s="190">
        <f t="shared" si="21"/>
        <v>0</v>
      </c>
      <c r="Q136" s="190">
        <v>0</v>
      </c>
      <c r="R136" s="190">
        <f t="shared" si="22"/>
        <v>0</v>
      </c>
      <c r="S136" s="190">
        <v>0</v>
      </c>
      <c r="T136" s="191">
        <f t="shared" si="2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2" t="s">
        <v>420</v>
      </c>
      <c r="AT136" s="192" t="s">
        <v>243</v>
      </c>
      <c r="AU136" s="192" t="s">
        <v>75</v>
      </c>
      <c r="AY136" s="19" t="s">
        <v>204</v>
      </c>
      <c r="BE136" s="193">
        <f t="shared" si="24"/>
        <v>0</v>
      </c>
      <c r="BF136" s="193">
        <f t="shared" si="25"/>
        <v>0</v>
      </c>
      <c r="BG136" s="193">
        <f t="shared" si="26"/>
        <v>0</v>
      </c>
      <c r="BH136" s="193">
        <f t="shared" si="27"/>
        <v>0</v>
      </c>
      <c r="BI136" s="193">
        <f t="shared" si="28"/>
        <v>0</v>
      </c>
      <c r="BJ136" s="19" t="s">
        <v>75</v>
      </c>
      <c r="BK136" s="193">
        <f t="shared" si="29"/>
        <v>0</v>
      </c>
      <c r="BL136" s="19" t="s">
        <v>420</v>
      </c>
      <c r="BM136" s="192" t="s">
        <v>544</v>
      </c>
    </row>
    <row r="137" spans="1:65" s="15" customFormat="1" ht="11.25">
      <c r="B137" s="232"/>
      <c r="C137" s="233"/>
      <c r="D137" s="201" t="s">
        <v>215</v>
      </c>
      <c r="E137" s="234" t="s">
        <v>19</v>
      </c>
      <c r="F137" s="235" t="s">
        <v>486</v>
      </c>
      <c r="G137" s="233"/>
      <c r="H137" s="234" t="s">
        <v>19</v>
      </c>
      <c r="I137" s="236"/>
      <c r="J137" s="233"/>
      <c r="K137" s="233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215</v>
      </c>
      <c r="AU137" s="241" t="s">
        <v>75</v>
      </c>
      <c r="AV137" s="15" t="s">
        <v>75</v>
      </c>
      <c r="AW137" s="15" t="s">
        <v>30</v>
      </c>
      <c r="AX137" s="15" t="s">
        <v>68</v>
      </c>
      <c r="AY137" s="241" t="s">
        <v>204</v>
      </c>
    </row>
    <row r="138" spans="1:65" s="13" customFormat="1" ht="11.25">
      <c r="B138" s="199"/>
      <c r="C138" s="200"/>
      <c r="D138" s="201" t="s">
        <v>215</v>
      </c>
      <c r="E138" s="202" t="s">
        <v>19</v>
      </c>
      <c r="F138" s="203" t="s">
        <v>75</v>
      </c>
      <c r="G138" s="200"/>
      <c r="H138" s="204">
        <v>1</v>
      </c>
      <c r="I138" s="205"/>
      <c r="J138" s="200"/>
      <c r="K138" s="200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215</v>
      </c>
      <c r="AU138" s="210" t="s">
        <v>75</v>
      </c>
      <c r="AV138" s="13" t="s">
        <v>80</v>
      </c>
      <c r="AW138" s="13" t="s">
        <v>30</v>
      </c>
      <c r="AX138" s="13" t="s">
        <v>75</v>
      </c>
      <c r="AY138" s="210" t="s">
        <v>204</v>
      </c>
    </row>
    <row r="139" spans="1:65" s="2" customFormat="1" ht="16.5" customHeight="1">
      <c r="A139" s="36"/>
      <c r="B139" s="37"/>
      <c r="C139" s="181" t="s">
        <v>301</v>
      </c>
      <c r="D139" s="181" t="s">
        <v>207</v>
      </c>
      <c r="E139" s="182" t="s">
        <v>545</v>
      </c>
      <c r="F139" s="183" t="s">
        <v>546</v>
      </c>
      <c r="G139" s="184" t="s">
        <v>251</v>
      </c>
      <c r="H139" s="185">
        <v>10</v>
      </c>
      <c r="I139" s="186"/>
      <c r="J139" s="187">
        <f t="shared" ref="J139:J149" si="30">ROUND(I139*H139,2)</f>
        <v>0</v>
      </c>
      <c r="K139" s="183" t="s">
        <v>388</v>
      </c>
      <c r="L139" s="41"/>
      <c r="M139" s="188" t="s">
        <v>19</v>
      </c>
      <c r="N139" s="189" t="s">
        <v>39</v>
      </c>
      <c r="O139" s="66"/>
      <c r="P139" s="190">
        <f t="shared" ref="P139:P149" si="31">O139*H139</f>
        <v>0</v>
      </c>
      <c r="Q139" s="190">
        <v>0</v>
      </c>
      <c r="R139" s="190">
        <f t="shared" ref="R139:R149" si="32">Q139*H139</f>
        <v>0</v>
      </c>
      <c r="S139" s="190">
        <v>0</v>
      </c>
      <c r="T139" s="191">
        <f t="shared" ref="T139:T149" si="33"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2" t="s">
        <v>389</v>
      </c>
      <c r="AT139" s="192" t="s">
        <v>207</v>
      </c>
      <c r="AU139" s="192" t="s">
        <v>75</v>
      </c>
      <c r="AY139" s="19" t="s">
        <v>204</v>
      </c>
      <c r="BE139" s="193">
        <f t="shared" ref="BE139:BE149" si="34">IF(N139="základní",J139,0)</f>
        <v>0</v>
      </c>
      <c r="BF139" s="193">
        <f t="shared" ref="BF139:BF149" si="35">IF(N139="snížená",J139,0)</f>
        <v>0</v>
      </c>
      <c r="BG139" s="193">
        <f t="shared" ref="BG139:BG149" si="36">IF(N139="zákl. přenesená",J139,0)</f>
        <v>0</v>
      </c>
      <c r="BH139" s="193">
        <f t="shared" ref="BH139:BH149" si="37">IF(N139="sníž. přenesená",J139,0)</f>
        <v>0</v>
      </c>
      <c r="BI139" s="193">
        <f t="shared" ref="BI139:BI149" si="38">IF(N139="nulová",J139,0)</f>
        <v>0</v>
      </c>
      <c r="BJ139" s="19" t="s">
        <v>75</v>
      </c>
      <c r="BK139" s="193">
        <f t="shared" ref="BK139:BK149" si="39">ROUND(I139*H139,2)</f>
        <v>0</v>
      </c>
      <c r="BL139" s="19" t="s">
        <v>389</v>
      </c>
      <c r="BM139" s="192" t="s">
        <v>547</v>
      </c>
    </row>
    <row r="140" spans="1:65" s="2" customFormat="1" ht="33" customHeight="1">
      <c r="A140" s="36"/>
      <c r="B140" s="37"/>
      <c r="C140" s="181" t="s">
        <v>306</v>
      </c>
      <c r="D140" s="181" t="s">
        <v>207</v>
      </c>
      <c r="E140" s="182" t="s">
        <v>548</v>
      </c>
      <c r="F140" s="183" t="s">
        <v>549</v>
      </c>
      <c r="G140" s="184" t="s">
        <v>251</v>
      </c>
      <c r="H140" s="185">
        <v>1</v>
      </c>
      <c r="I140" s="186"/>
      <c r="J140" s="187">
        <f t="shared" si="30"/>
        <v>0</v>
      </c>
      <c r="K140" s="183" t="s">
        <v>388</v>
      </c>
      <c r="L140" s="41"/>
      <c r="M140" s="188" t="s">
        <v>19</v>
      </c>
      <c r="N140" s="189" t="s">
        <v>39</v>
      </c>
      <c r="O140" s="66"/>
      <c r="P140" s="190">
        <f t="shared" si="31"/>
        <v>0</v>
      </c>
      <c r="Q140" s="190">
        <v>0</v>
      </c>
      <c r="R140" s="190">
        <f t="shared" si="32"/>
        <v>0</v>
      </c>
      <c r="S140" s="190">
        <v>0</v>
      </c>
      <c r="T140" s="191">
        <f t="shared" si="3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2" t="s">
        <v>389</v>
      </c>
      <c r="AT140" s="192" t="s">
        <v>207</v>
      </c>
      <c r="AU140" s="192" t="s">
        <v>75</v>
      </c>
      <c r="AY140" s="19" t="s">
        <v>204</v>
      </c>
      <c r="BE140" s="193">
        <f t="shared" si="34"/>
        <v>0</v>
      </c>
      <c r="BF140" s="193">
        <f t="shared" si="35"/>
        <v>0</v>
      </c>
      <c r="BG140" s="193">
        <f t="shared" si="36"/>
        <v>0</v>
      </c>
      <c r="BH140" s="193">
        <f t="shared" si="37"/>
        <v>0</v>
      </c>
      <c r="BI140" s="193">
        <f t="shared" si="38"/>
        <v>0</v>
      </c>
      <c r="BJ140" s="19" t="s">
        <v>75</v>
      </c>
      <c r="BK140" s="193">
        <f t="shared" si="39"/>
        <v>0</v>
      </c>
      <c r="BL140" s="19" t="s">
        <v>389</v>
      </c>
      <c r="BM140" s="192" t="s">
        <v>550</v>
      </c>
    </row>
    <row r="141" spans="1:65" s="2" customFormat="1" ht="33" customHeight="1">
      <c r="A141" s="36"/>
      <c r="B141" s="37"/>
      <c r="C141" s="222" t="s">
        <v>551</v>
      </c>
      <c r="D141" s="222" t="s">
        <v>243</v>
      </c>
      <c r="E141" s="223" t="s">
        <v>552</v>
      </c>
      <c r="F141" s="224" t="s">
        <v>553</v>
      </c>
      <c r="G141" s="225" t="s">
        <v>251</v>
      </c>
      <c r="H141" s="226">
        <v>1</v>
      </c>
      <c r="I141" s="227"/>
      <c r="J141" s="228">
        <f t="shared" si="30"/>
        <v>0</v>
      </c>
      <c r="K141" s="224" t="s">
        <v>388</v>
      </c>
      <c r="L141" s="229"/>
      <c r="M141" s="230" t="s">
        <v>19</v>
      </c>
      <c r="N141" s="231" t="s">
        <v>39</v>
      </c>
      <c r="O141" s="66"/>
      <c r="P141" s="190">
        <f t="shared" si="31"/>
        <v>0</v>
      </c>
      <c r="Q141" s="190">
        <v>0</v>
      </c>
      <c r="R141" s="190">
        <f t="shared" si="32"/>
        <v>0</v>
      </c>
      <c r="S141" s="190">
        <v>0</v>
      </c>
      <c r="T141" s="191">
        <f t="shared" si="3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2" t="s">
        <v>420</v>
      </c>
      <c r="AT141" s="192" t="s">
        <v>243</v>
      </c>
      <c r="AU141" s="192" t="s">
        <v>75</v>
      </c>
      <c r="AY141" s="19" t="s">
        <v>204</v>
      </c>
      <c r="BE141" s="193">
        <f t="shared" si="34"/>
        <v>0</v>
      </c>
      <c r="BF141" s="193">
        <f t="shared" si="35"/>
        <v>0</v>
      </c>
      <c r="BG141" s="193">
        <f t="shared" si="36"/>
        <v>0</v>
      </c>
      <c r="BH141" s="193">
        <f t="shared" si="37"/>
        <v>0</v>
      </c>
      <c r="BI141" s="193">
        <f t="shared" si="38"/>
        <v>0</v>
      </c>
      <c r="BJ141" s="19" t="s">
        <v>75</v>
      </c>
      <c r="BK141" s="193">
        <f t="shared" si="39"/>
        <v>0</v>
      </c>
      <c r="BL141" s="19" t="s">
        <v>420</v>
      </c>
      <c r="BM141" s="192" t="s">
        <v>554</v>
      </c>
    </row>
    <row r="142" spans="1:65" s="2" customFormat="1" ht="16.5" customHeight="1">
      <c r="A142" s="36"/>
      <c r="B142" s="37"/>
      <c r="C142" s="181" t="s">
        <v>330</v>
      </c>
      <c r="D142" s="181" t="s">
        <v>207</v>
      </c>
      <c r="E142" s="182" t="s">
        <v>555</v>
      </c>
      <c r="F142" s="183" t="s">
        <v>556</v>
      </c>
      <c r="G142" s="184" t="s">
        <v>251</v>
      </c>
      <c r="H142" s="185">
        <v>1</v>
      </c>
      <c r="I142" s="186"/>
      <c r="J142" s="187">
        <f t="shared" si="30"/>
        <v>0</v>
      </c>
      <c r="K142" s="183" t="s">
        <v>388</v>
      </c>
      <c r="L142" s="41"/>
      <c r="M142" s="188" t="s">
        <v>19</v>
      </c>
      <c r="N142" s="189" t="s">
        <v>39</v>
      </c>
      <c r="O142" s="66"/>
      <c r="P142" s="190">
        <f t="shared" si="31"/>
        <v>0</v>
      </c>
      <c r="Q142" s="190">
        <v>0</v>
      </c>
      <c r="R142" s="190">
        <f t="shared" si="32"/>
        <v>0</v>
      </c>
      <c r="S142" s="190">
        <v>0</v>
      </c>
      <c r="T142" s="191">
        <f t="shared" si="3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2" t="s">
        <v>252</v>
      </c>
      <c r="AT142" s="192" t="s">
        <v>207</v>
      </c>
      <c r="AU142" s="192" t="s">
        <v>75</v>
      </c>
      <c r="AY142" s="19" t="s">
        <v>204</v>
      </c>
      <c r="BE142" s="193">
        <f t="shared" si="34"/>
        <v>0</v>
      </c>
      <c r="BF142" s="193">
        <f t="shared" si="35"/>
        <v>0</v>
      </c>
      <c r="BG142" s="193">
        <f t="shared" si="36"/>
        <v>0</v>
      </c>
      <c r="BH142" s="193">
        <f t="shared" si="37"/>
        <v>0</v>
      </c>
      <c r="BI142" s="193">
        <f t="shared" si="38"/>
        <v>0</v>
      </c>
      <c r="BJ142" s="19" t="s">
        <v>75</v>
      </c>
      <c r="BK142" s="193">
        <f t="shared" si="39"/>
        <v>0</v>
      </c>
      <c r="BL142" s="19" t="s">
        <v>252</v>
      </c>
      <c r="BM142" s="192" t="s">
        <v>557</v>
      </c>
    </row>
    <row r="143" spans="1:65" s="2" customFormat="1" ht="24.2" customHeight="1">
      <c r="A143" s="36"/>
      <c r="B143" s="37"/>
      <c r="C143" s="222" t="s">
        <v>350</v>
      </c>
      <c r="D143" s="222" t="s">
        <v>243</v>
      </c>
      <c r="E143" s="223" t="s">
        <v>558</v>
      </c>
      <c r="F143" s="224" t="s">
        <v>559</v>
      </c>
      <c r="G143" s="225" t="s">
        <v>251</v>
      </c>
      <c r="H143" s="226">
        <v>1</v>
      </c>
      <c r="I143" s="227"/>
      <c r="J143" s="228">
        <f t="shared" si="30"/>
        <v>0</v>
      </c>
      <c r="K143" s="224" t="s">
        <v>388</v>
      </c>
      <c r="L143" s="229"/>
      <c r="M143" s="230" t="s">
        <v>19</v>
      </c>
      <c r="N143" s="231" t="s">
        <v>39</v>
      </c>
      <c r="O143" s="66"/>
      <c r="P143" s="190">
        <f t="shared" si="31"/>
        <v>0</v>
      </c>
      <c r="Q143" s="190">
        <v>0</v>
      </c>
      <c r="R143" s="190">
        <f t="shared" si="32"/>
        <v>0</v>
      </c>
      <c r="S143" s="190">
        <v>0</v>
      </c>
      <c r="T143" s="191">
        <f t="shared" si="3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2" t="s">
        <v>420</v>
      </c>
      <c r="AT143" s="192" t="s">
        <v>243</v>
      </c>
      <c r="AU143" s="192" t="s">
        <v>75</v>
      </c>
      <c r="AY143" s="19" t="s">
        <v>204</v>
      </c>
      <c r="BE143" s="193">
        <f t="shared" si="34"/>
        <v>0</v>
      </c>
      <c r="BF143" s="193">
        <f t="shared" si="35"/>
        <v>0</v>
      </c>
      <c r="BG143" s="193">
        <f t="shared" si="36"/>
        <v>0</v>
      </c>
      <c r="BH143" s="193">
        <f t="shared" si="37"/>
        <v>0</v>
      </c>
      <c r="BI143" s="193">
        <f t="shared" si="38"/>
        <v>0</v>
      </c>
      <c r="BJ143" s="19" t="s">
        <v>75</v>
      </c>
      <c r="BK143" s="193">
        <f t="shared" si="39"/>
        <v>0</v>
      </c>
      <c r="BL143" s="19" t="s">
        <v>420</v>
      </c>
      <c r="BM143" s="192" t="s">
        <v>560</v>
      </c>
    </row>
    <row r="144" spans="1:65" s="2" customFormat="1" ht="24.2" customHeight="1">
      <c r="A144" s="36"/>
      <c r="B144" s="37"/>
      <c r="C144" s="181" t="s">
        <v>290</v>
      </c>
      <c r="D144" s="181" t="s">
        <v>207</v>
      </c>
      <c r="E144" s="182" t="s">
        <v>561</v>
      </c>
      <c r="F144" s="183" t="s">
        <v>562</v>
      </c>
      <c r="G144" s="184" t="s">
        <v>251</v>
      </c>
      <c r="H144" s="185">
        <v>1</v>
      </c>
      <c r="I144" s="186"/>
      <c r="J144" s="187">
        <f t="shared" si="30"/>
        <v>0</v>
      </c>
      <c r="K144" s="183" t="s">
        <v>388</v>
      </c>
      <c r="L144" s="41"/>
      <c r="M144" s="188" t="s">
        <v>19</v>
      </c>
      <c r="N144" s="189" t="s">
        <v>39</v>
      </c>
      <c r="O144" s="66"/>
      <c r="P144" s="190">
        <f t="shared" si="31"/>
        <v>0</v>
      </c>
      <c r="Q144" s="190">
        <v>0</v>
      </c>
      <c r="R144" s="190">
        <f t="shared" si="32"/>
        <v>0</v>
      </c>
      <c r="S144" s="190">
        <v>0</v>
      </c>
      <c r="T144" s="191">
        <f t="shared" si="33"/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2" t="s">
        <v>389</v>
      </c>
      <c r="AT144" s="192" t="s">
        <v>207</v>
      </c>
      <c r="AU144" s="192" t="s">
        <v>75</v>
      </c>
      <c r="AY144" s="19" t="s">
        <v>204</v>
      </c>
      <c r="BE144" s="193">
        <f t="shared" si="34"/>
        <v>0</v>
      </c>
      <c r="BF144" s="193">
        <f t="shared" si="35"/>
        <v>0</v>
      </c>
      <c r="BG144" s="193">
        <f t="shared" si="36"/>
        <v>0</v>
      </c>
      <c r="BH144" s="193">
        <f t="shared" si="37"/>
        <v>0</v>
      </c>
      <c r="BI144" s="193">
        <f t="shared" si="38"/>
        <v>0</v>
      </c>
      <c r="BJ144" s="19" t="s">
        <v>75</v>
      </c>
      <c r="BK144" s="193">
        <f t="shared" si="39"/>
        <v>0</v>
      </c>
      <c r="BL144" s="19" t="s">
        <v>389</v>
      </c>
      <c r="BM144" s="192" t="s">
        <v>563</v>
      </c>
    </row>
    <row r="145" spans="1:65" s="2" customFormat="1" ht="16.5" customHeight="1">
      <c r="A145" s="36"/>
      <c r="B145" s="37"/>
      <c r="C145" s="222" t="s">
        <v>325</v>
      </c>
      <c r="D145" s="222" t="s">
        <v>243</v>
      </c>
      <c r="E145" s="223" t="s">
        <v>564</v>
      </c>
      <c r="F145" s="224" t="s">
        <v>565</v>
      </c>
      <c r="G145" s="225" t="s">
        <v>251</v>
      </c>
      <c r="H145" s="226">
        <v>1</v>
      </c>
      <c r="I145" s="227"/>
      <c r="J145" s="228">
        <f t="shared" si="30"/>
        <v>0</v>
      </c>
      <c r="K145" s="224" t="s">
        <v>388</v>
      </c>
      <c r="L145" s="229"/>
      <c r="M145" s="230" t="s">
        <v>19</v>
      </c>
      <c r="N145" s="231" t="s">
        <v>39</v>
      </c>
      <c r="O145" s="66"/>
      <c r="P145" s="190">
        <f t="shared" si="31"/>
        <v>0</v>
      </c>
      <c r="Q145" s="190">
        <v>0</v>
      </c>
      <c r="R145" s="190">
        <f t="shared" si="32"/>
        <v>0</v>
      </c>
      <c r="S145" s="190">
        <v>0</v>
      </c>
      <c r="T145" s="191">
        <f t="shared" si="3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2" t="s">
        <v>420</v>
      </c>
      <c r="AT145" s="192" t="s">
        <v>243</v>
      </c>
      <c r="AU145" s="192" t="s">
        <v>75</v>
      </c>
      <c r="AY145" s="19" t="s">
        <v>204</v>
      </c>
      <c r="BE145" s="193">
        <f t="shared" si="34"/>
        <v>0</v>
      </c>
      <c r="BF145" s="193">
        <f t="shared" si="35"/>
        <v>0</v>
      </c>
      <c r="BG145" s="193">
        <f t="shared" si="36"/>
        <v>0</v>
      </c>
      <c r="BH145" s="193">
        <f t="shared" si="37"/>
        <v>0</v>
      </c>
      <c r="BI145" s="193">
        <f t="shared" si="38"/>
        <v>0</v>
      </c>
      <c r="BJ145" s="19" t="s">
        <v>75</v>
      </c>
      <c r="BK145" s="193">
        <f t="shared" si="39"/>
        <v>0</v>
      </c>
      <c r="BL145" s="19" t="s">
        <v>420</v>
      </c>
      <c r="BM145" s="192" t="s">
        <v>566</v>
      </c>
    </row>
    <row r="146" spans="1:65" s="2" customFormat="1" ht="16.5" customHeight="1">
      <c r="A146" s="36"/>
      <c r="B146" s="37"/>
      <c r="C146" s="222" t="s">
        <v>567</v>
      </c>
      <c r="D146" s="222" t="s">
        <v>243</v>
      </c>
      <c r="E146" s="223" t="s">
        <v>568</v>
      </c>
      <c r="F146" s="224" t="s">
        <v>569</v>
      </c>
      <c r="G146" s="225" t="s">
        <v>286</v>
      </c>
      <c r="H146" s="226">
        <v>3</v>
      </c>
      <c r="I146" s="227"/>
      <c r="J146" s="228">
        <f t="shared" si="30"/>
        <v>0</v>
      </c>
      <c r="K146" s="224" t="s">
        <v>388</v>
      </c>
      <c r="L146" s="229"/>
      <c r="M146" s="230" t="s">
        <v>19</v>
      </c>
      <c r="N146" s="231" t="s">
        <v>39</v>
      </c>
      <c r="O146" s="66"/>
      <c r="P146" s="190">
        <f t="shared" si="31"/>
        <v>0</v>
      </c>
      <c r="Q146" s="190">
        <v>0</v>
      </c>
      <c r="R146" s="190">
        <f t="shared" si="32"/>
        <v>0</v>
      </c>
      <c r="S146" s="190">
        <v>0</v>
      </c>
      <c r="T146" s="191">
        <f t="shared" si="3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2" t="s">
        <v>420</v>
      </c>
      <c r="AT146" s="192" t="s">
        <v>243</v>
      </c>
      <c r="AU146" s="192" t="s">
        <v>75</v>
      </c>
      <c r="AY146" s="19" t="s">
        <v>204</v>
      </c>
      <c r="BE146" s="193">
        <f t="shared" si="34"/>
        <v>0</v>
      </c>
      <c r="BF146" s="193">
        <f t="shared" si="35"/>
        <v>0</v>
      </c>
      <c r="BG146" s="193">
        <f t="shared" si="36"/>
        <v>0</v>
      </c>
      <c r="BH146" s="193">
        <f t="shared" si="37"/>
        <v>0</v>
      </c>
      <c r="BI146" s="193">
        <f t="shared" si="38"/>
        <v>0</v>
      </c>
      <c r="BJ146" s="19" t="s">
        <v>75</v>
      </c>
      <c r="BK146" s="193">
        <f t="shared" si="39"/>
        <v>0</v>
      </c>
      <c r="BL146" s="19" t="s">
        <v>420</v>
      </c>
      <c r="BM146" s="192" t="s">
        <v>570</v>
      </c>
    </row>
    <row r="147" spans="1:65" s="2" customFormat="1" ht="16.5" customHeight="1">
      <c r="A147" s="36"/>
      <c r="B147" s="37"/>
      <c r="C147" s="222" t="s">
        <v>252</v>
      </c>
      <c r="D147" s="222" t="s">
        <v>243</v>
      </c>
      <c r="E147" s="223" t="s">
        <v>571</v>
      </c>
      <c r="F147" s="224" t="s">
        <v>572</v>
      </c>
      <c r="G147" s="225" t="s">
        <v>286</v>
      </c>
      <c r="H147" s="226">
        <v>25</v>
      </c>
      <c r="I147" s="227"/>
      <c r="J147" s="228">
        <f t="shared" si="30"/>
        <v>0</v>
      </c>
      <c r="K147" s="224" t="s">
        <v>388</v>
      </c>
      <c r="L147" s="229"/>
      <c r="M147" s="230" t="s">
        <v>19</v>
      </c>
      <c r="N147" s="231" t="s">
        <v>39</v>
      </c>
      <c r="O147" s="66"/>
      <c r="P147" s="190">
        <f t="shared" si="31"/>
        <v>0</v>
      </c>
      <c r="Q147" s="190">
        <v>0</v>
      </c>
      <c r="R147" s="190">
        <f t="shared" si="32"/>
        <v>0</v>
      </c>
      <c r="S147" s="190">
        <v>0</v>
      </c>
      <c r="T147" s="191">
        <f t="shared" si="33"/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2" t="s">
        <v>420</v>
      </c>
      <c r="AT147" s="192" t="s">
        <v>243</v>
      </c>
      <c r="AU147" s="192" t="s">
        <v>75</v>
      </c>
      <c r="AY147" s="19" t="s">
        <v>204</v>
      </c>
      <c r="BE147" s="193">
        <f t="shared" si="34"/>
        <v>0</v>
      </c>
      <c r="BF147" s="193">
        <f t="shared" si="35"/>
        <v>0</v>
      </c>
      <c r="BG147" s="193">
        <f t="shared" si="36"/>
        <v>0</v>
      </c>
      <c r="BH147" s="193">
        <f t="shared" si="37"/>
        <v>0</v>
      </c>
      <c r="BI147" s="193">
        <f t="shared" si="38"/>
        <v>0</v>
      </c>
      <c r="BJ147" s="19" t="s">
        <v>75</v>
      </c>
      <c r="BK147" s="193">
        <f t="shared" si="39"/>
        <v>0</v>
      </c>
      <c r="BL147" s="19" t="s">
        <v>420</v>
      </c>
      <c r="BM147" s="192" t="s">
        <v>573</v>
      </c>
    </row>
    <row r="148" spans="1:65" s="2" customFormat="1" ht="33" customHeight="1">
      <c r="A148" s="36"/>
      <c r="B148" s="37"/>
      <c r="C148" s="181" t="s">
        <v>574</v>
      </c>
      <c r="D148" s="181" t="s">
        <v>207</v>
      </c>
      <c r="E148" s="182" t="s">
        <v>575</v>
      </c>
      <c r="F148" s="183" t="s">
        <v>576</v>
      </c>
      <c r="G148" s="184" t="s">
        <v>251</v>
      </c>
      <c r="H148" s="185">
        <v>1</v>
      </c>
      <c r="I148" s="186"/>
      <c r="J148" s="187">
        <f t="shared" si="30"/>
        <v>0</v>
      </c>
      <c r="K148" s="183" t="s">
        <v>388</v>
      </c>
      <c r="L148" s="41"/>
      <c r="M148" s="188" t="s">
        <v>19</v>
      </c>
      <c r="N148" s="189" t="s">
        <v>39</v>
      </c>
      <c r="O148" s="66"/>
      <c r="P148" s="190">
        <f t="shared" si="31"/>
        <v>0</v>
      </c>
      <c r="Q148" s="190">
        <v>0</v>
      </c>
      <c r="R148" s="190">
        <f t="shared" si="32"/>
        <v>0</v>
      </c>
      <c r="S148" s="190">
        <v>0</v>
      </c>
      <c r="T148" s="191">
        <f t="shared" si="3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2" t="s">
        <v>252</v>
      </c>
      <c r="AT148" s="192" t="s">
        <v>207</v>
      </c>
      <c r="AU148" s="192" t="s">
        <v>75</v>
      </c>
      <c r="AY148" s="19" t="s">
        <v>204</v>
      </c>
      <c r="BE148" s="193">
        <f t="shared" si="34"/>
        <v>0</v>
      </c>
      <c r="BF148" s="193">
        <f t="shared" si="35"/>
        <v>0</v>
      </c>
      <c r="BG148" s="193">
        <f t="shared" si="36"/>
        <v>0</v>
      </c>
      <c r="BH148" s="193">
        <f t="shared" si="37"/>
        <v>0</v>
      </c>
      <c r="BI148" s="193">
        <f t="shared" si="38"/>
        <v>0</v>
      </c>
      <c r="BJ148" s="19" t="s">
        <v>75</v>
      </c>
      <c r="BK148" s="193">
        <f t="shared" si="39"/>
        <v>0</v>
      </c>
      <c r="BL148" s="19" t="s">
        <v>252</v>
      </c>
      <c r="BM148" s="192" t="s">
        <v>577</v>
      </c>
    </row>
    <row r="149" spans="1:65" s="2" customFormat="1" ht="33" customHeight="1">
      <c r="A149" s="36"/>
      <c r="B149" s="37"/>
      <c r="C149" s="222" t="s">
        <v>578</v>
      </c>
      <c r="D149" s="222" t="s">
        <v>243</v>
      </c>
      <c r="E149" s="223" t="s">
        <v>579</v>
      </c>
      <c r="F149" s="224" t="s">
        <v>580</v>
      </c>
      <c r="G149" s="225" t="s">
        <v>251</v>
      </c>
      <c r="H149" s="226">
        <v>1</v>
      </c>
      <c r="I149" s="227"/>
      <c r="J149" s="228">
        <f t="shared" si="30"/>
        <v>0</v>
      </c>
      <c r="K149" s="224" t="s">
        <v>388</v>
      </c>
      <c r="L149" s="229"/>
      <c r="M149" s="230" t="s">
        <v>19</v>
      </c>
      <c r="N149" s="231" t="s">
        <v>39</v>
      </c>
      <c r="O149" s="66"/>
      <c r="P149" s="190">
        <f t="shared" si="31"/>
        <v>0</v>
      </c>
      <c r="Q149" s="190">
        <v>0</v>
      </c>
      <c r="R149" s="190">
        <f t="shared" si="32"/>
        <v>0</v>
      </c>
      <c r="S149" s="190">
        <v>0</v>
      </c>
      <c r="T149" s="191">
        <f t="shared" si="3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2" t="s">
        <v>420</v>
      </c>
      <c r="AT149" s="192" t="s">
        <v>243</v>
      </c>
      <c r="AU149" s="192" t="s">
        <v>75</v>
      </c>
      <c r="AY149" s="19" t="s">
        <v>204</v>
      </c>
      <c r="BE149" s="193">
        <f t="shared" si="34"/>
        <v>0</v>
      </c>
      <c r="BF149" s="193">
        <f t="shared" si="35"/>
        <v>0</v>
      </c>
      <c r="BG149" s="193">
        <f t="shared" si="36"/>
        <v>0</v>
      </c>
      <c r="BH149" s="193">
        <f t="shared" si="37"/>
        <v>0</v>
      </c>
      <c r="BI149" s="193">
        <f t="shared" si="38"/>
        <v>0</v>
      </c>
      <c r="BJ149" s="19" t="s">
        <v>75</v>
      </c>
      <c r="BK149" s="193">
        <f t="shared" si="39"/>
        <v>0</v>
      </c>
      <c r="BL149" s="19" t="s">
        <v>420</v>
      </c>
      <c r="BM149" s="192" t="s">
        <v>581</v>
      </c>
    </row>
    <row r="150" spans="1:65" s="15" customFormat="1" ht="22.5">
      <c r="B150" s="232"/>
      <c r="C150" s="233"/>
      <c r="D150" s="201" t="s">
        <v>215</v>
      </c>
      <c r="E150" s="234" t="s">
        <v>19</v>
      </c>
      <c r="F150" s="235" t="s">
        <v>582</v>
      </c>
      <c r="G150" s="233"/>
      <c r="H150" s="234" t="s">
        <v>19</v>
      </c>
      <c r="I150" s="236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215</v>
      </c>
      <c r="AU150" s="241" t="s">
        <v>75</v>
      </c>
      <c r="AV150" s="15" t="s">
        <v>75</v>
      </c>
      <c r="AW150" s="15" t="s">
        <v>30</v>
      </c>
      <c r="AX150" s="15" t="s">
        <v>68</v>
      </c>
      <c r="AY150" s="241" t="s">
        <v>204</v>
      </c>
    </row>
    <row r="151" spans="1:65" s="13" customFormat="1" ht="11.25">
      <c r="B151" s="199"/>
      <c r="C151" s="200"/>
      <c r="D151" s="201" t="s">
        <v>215</v>
      </c>
      <c r="E151" s="202" t="s">
        <v>19</v>
      </c>
      <c r="F151" s="203" t="s">
        <v>75</v>
      </c>
      <c r="G151" s="200"/>
      <c r="H151" s="204">
        <v>1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215</v>
      </c>
      <c r="AU151" s="210" t="s">
        <v>75</v>
      </c>
      <c r="AV151" s="13" t="s">
        <v>80</v>
      </c>
      <c r="AW151" s="13" t="s">
        <v>30</v>
      </c>
      <c r="AX151" s="13" t="s">
        <v>75</v>
      </c>
      <c r="AY151" s="210" t="s">
        <v>204</v>
      </c>
    </row>
    <row r="152" spans="1:65" s="2" customFormat="1" ht="21.75" customHeight="1">
      <c r="A152" s="36"/>
      <c r="B152" s="37"/>
      <c r="C152" s="181" t="s">
        <v>283</v>
      </c>
      <c r="D152" s="181" t="s">
        <v>207</v>
      </c>
      <c r="E152" s="182" t="s">
        <v>583</v>
      </c>
      <c r="F152" s="183" t="s">
        <v>584</v>
      </c>
      <c r="G152" s="184" t="s">
        <v>251</v>
      </c>
      <c r="H152" s="185">
        <v>5</v>
      </c>
      <c r="I152" s="186"/>
      <c r="J152" s="187">
        <f>ROUND(I152*H152,2)</f>
        <v>0</v>
      </c>
      <c r="K152" s="183" t="s">
        <v>388</v>
      </c>
      <c r="L152" s="41"/>
      <c r="M152" s="188" t="s">
        <v>19</v>
      </c>
      <c r="N152" s="189" t="s">
        <v>39</v>
      </c>
      <c r="O152" s="66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2" t="s">
        <v>389</v>
      </c>
      <c r="AT152" s="192" t="s">
        <v>207</v>
      </c>
      <c r="AU152" s="192" t="s">
        <v>75</v>
      </c>
      <c r="AY152" s="19" t="s">
        <v>204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9" t="s">
        <v>75</v>
      </c>
      <c r="BK152" s="193">
        <f>ROUND(I152*H152,2)</f>
        <v>0</v>
      </c>
      <c r="BL152" s="19" t="s">
        <v>389</v>
      </c>
      <c r="BM152" s="192" t="s">
        <v>585</v>
      </c>
    </row>
    <row r="153" spans="1:65" s="2" customFormat="1" ht="16.5" customHeight="1">
      <c r="A153" s="36"/>
      <c r="B153" s="37"/>
      <c r="C153" s="181" t="s">
        <v>320</v>
      </c>
      <c r="D153" s="181" t="s">
        <v>207</v>
      </c>
      <c r="E153" s="182" t="s">
        <v>586</v>
      </c>
      <c r="F153" s="183" t="s">
        <v>587</v>
      </c>
      <c r="G153" s="184" t="s">
        <v>251</v>
      </c>
      <c r="H153" s="185">
        <v>5</v>
      </c>
      <c r="I153" s="186"/>
      <c r="J153" s="187">
        <f>ROUND(I153*H153,2)</f>
        <v>0</v>
      </c>
      <c r="K153" s="183" t="s">
        <v>388</v>
      </c>
      <c r="L153" s="41"/>
      <c r="M153" s="188" t="s">
        <v>19</v>
      </c>
      <c r="N153" s="189" t="s">
        <v>39</v>
      </c>
      <c r="O153" s="66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2" t="s">
        <v>389</v>
      </c>
      <c r="AT153" s="192" t="s">
        <v>207</v>
      </c>
      <c r="AU153" s="192" t="s">
        <v>75</v>
      </c>
      <c r="AY153" s="19" t="s">
        <v>204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9" t="s">
        <v>75</v>
      </c>
      <c r="BK153" s="193">
        <f>ROUND(I153*H153,2)</f>
        <v>0</v>
      </c>
      <c r="BL153" s="19" t="s">
        <v>389</v>
      </c>
      <c r="BM153" s="192" t="s">
        <v>588</v>
      </c>
    </row>
    <row r="154" spans="1:65" s="2" customFormat="1" ht="16.5" customHeight="1">
      <c r="A154" s="36"/>
      <c r="B154" s="37"/>
      <c r="C154" s="181" t="s">
        <v>589</v>
      </c>
      <c r="D154" s="181" t="s">
        <v>207</v>
      </c>
      <c r="E154" s="182" t="s">
        <v>590</v>
      </c>
      <c r="F154" s="183" t="s">
        <v>591</v>
      </c>
      <c r="G154" s="184" t="s">
        <v>251</v>
      </c>
      <c r="H154" s="185">
        <v>5</v>
      </c>
      <c r="I154" s="186"/>
      <c r="J154" s="187">
        <f>ROUND(I154*H154,2)</f>
        <v>0</v>
      </c>
      <c r="K154" s="183" t="s">
        <v>388</v>
      </c>
      <c r="L154" s="41"/>
      <c r="M154" s="188" t="s">
        <v>19</v>
      </c>
      <c r="N154" s="189" t="s">
        <v>39</v>
      </c>
      <c r="O154" s="66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2" t="s">
        <v>389</v>
      </c>
      <c r="AT154" s="192" t="s">
        <v>207</v>
      </c>
      <c r="AU154" s="192" t="s">
        <v>75</v>
      </c>
      <c r="AY154" s="19" t="s">
        <v>204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9" t="s">
        <v>75</v>
      </c>
      <c r="BK154" s="193">
        <f>ROUND(I154*H154,2)</f>
        <v>0</v>
      </c>
      <c r="BL154" s="19" t="s">
        <v>389</v>
      </c>
      <c r="BM154" s="192" t="s">
        <v>592</v>
      </c>
    </row>
    <row r="155" spans="1:65" s="2" customFormat="1" ht="24.2" customHeight="1">
      <c r="A155" s="36"/>
      <c r="B155" s="37"/>
      <c r="C155" s="181" t="s">
        <v>593</v>
      </c>
      <c r="D155" s="181" t="s">
        <v>207</v>
      </c>
      <c r="E155" s="182" t="s">
        <v>594</v>
      </c>
      <c r="F155" s="183" t="s">
        <v>595</v>
      </c>
      <c r="G155" s="184" t="s">
        <v>251</v>
      </c>
      <c r="H155" s="185">
        <v>3</v>
      </c>
      <c r="I155" s="186"/>
      <c r="J155" s="187">
        <f>ROUND(I155*H155,2)</f>
        <v>0</v>
      </c>
      <c r="K155" s="183" t="s">
        <v>388</v>
      </c>
      <c r="L155" s="41"/>
      <c r="M155" s="188" t="s">
        <v>19</v>
      </c>
      <c r="N155" s="189" t="s">
        <v>39</v>
      </c>
      <c r="O155" s="66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2" t="s">
        <v>389</v>
      </c>
      <c r="AT155" s="192" t="s">
        <v>207</v>
      </c>
      <c r="AU155" s="192" t="s">
        <v>75</v>
      </c>
      <c r="AY155" s="19" t="s">
        <v>204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9" t="s">
        <v>75</v>
      </c>
      <c r="BK155" s="193">
        <f>ROUND(I155*H155,2)</f>
        <v>0</v>
      </c>
      <c r="BL155" s="19" t="s">
        <v>389</v>
      </c>
      <c r="BM155" s="192" t="s">
        <v>596</v>
      </c>
    </row>
    <row r="156" spans="1:65" s="2" customFormat="1" ht="37.9" customHeight="1">
      <c r="A156" s="36"/>
      <c r="B156" s="37"/>
      <c r="C156" s="181" t="s">
        <v>597</v>
      </c>
      <c r="D156" s="181" t="s">
        <v>207</v>
      </c>
      <c r="E156" s="182" t="s">
        <v>598</v>
      </c>
      <c r="F156" s="183" t="s">
        <v>599</v>
      </c>
      <c r="G156" s="184" t="s">
        <v>210</v>
      </c>
      <c r="H156" s="185">
        <v>0.5</v>
      </c>
      <c r="I156" s="186"/>
      <c r="J156" s="187">
        <f>ROUND(I156*H156,2)</f>
        <v>0</v>
      </c>
      <c r="K156" s="183" t="s">
        <v>388</v>
      </c>
      <c r="L156" s="41"/>
      <c r="M156" s="188" t="s">
        <v>19</v>
      </c>
      <c r="N156" s="189" t="s">
        <v>39</v>
      </c>
      <c r="O156" s="66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2" t="s">
        <v>206</v>
      </c>
      <c r="AT156" s="192" t="s">
        <v>207</v>
      </c>
      <c r="AU156" s="192" t="s">
        <v>75</v>
      </c>
      <c r="AY156" s="19" t="s">
        <v>204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9" t="s">
        <v>75</v>
      </c>
      <c r="BK156" s="193">
        <f>ROUND(I156*H156,2)</f>
        <v>0</v>
      </c>
      <c r="BL156" s="19" t="s">
        <v>206</v>
      </c>
      <c r="BM156" s="192" t="s">
        <v>600</v>
      </c>
    </row>
    <row r="157" spans="1:65" s="13" customFormat="1" ht="11.25">
      <c r="B157" s="199"/>
      <c r="C157" s="200"/>
      <c r="D157" s="201" t="s">
        <v>215</v>
      </c>
      <c r="E157" s="202" t="s">
        <v>19</v>
      </c>
      <c r="F157" s="203" t="s">
        <v>601</v>
      </c>
      <c r="G157" s="200"/>
      <c r="H157" s="204">
        <v>0.5</v>
      </c>
      <c r="I157" s="205"/>
      <c r="J157" s="200"/>
      <c r="K157" s="200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215</v>
      </c>
      <c r="AU157" s="210" t="s">
        <v>75</v>
      </c>
      <c r="AV157" s="13" t="s">
        <v>80</v>
      </c>
      <c r="AW157" s="13" t="s">
        <v>30</v>
      </c>
      <c r="AX157" s="13" t="s">
        <v>75</v>
      </c>
      <c r="AY157" s="210" t="s">
        <v>204</v>
      </c>
    </row>
    <row r="158" spans="1:65" s="2" customFormat="1" ht="16.5" customHeight="1">
      <c r="A158" s="36"/>
      <c r="B158" s="37"/>
      <c r="C158" s="222" t="s">
        <v>602</v>
      </c>
      <c r="D158" s="222" t="s">
        <v>243</v>
      </c>
      <c r="E158" s="223" t="s">
        <v>603</v>
      </c>
      <c r="F158" s="224" t="s">
        <v>604</v>
      </c>
      <c r="G158" s="225" t="s">
        <v>361</v>
      </c>
      <c r="H158" s="226">
        <v>1.05</v>
      </c>
      <c r="I158" s="227"/>
      <c r="J158" s="228">
        <f>ROUND(I158*H158,2)</f>
        <v>0</v>
      </c>
      <c r="K158" s="224" t="s">
        <v>388</v>
      </c>
      <c r="L158" s="229"/>
      <c r="M158" s="230" t="s">
        <v>19</v>
      </c>
      <c r="N158" s="231" t="s">
        <v>39</v>
      </c>
      <c r="O158" s="66"/>
      <c r="P158" s="190">
        <f>O158*H158</f>
        <v>0</v>
      </c>
      <c r="Q158" s="190">
        <v>1</v>
      </c>
      <c r="R158" s="190">
        <f>Q158*H158</f>
        <v>1.05</v>
      </c>
      <c r="S158" s="190">
        <v>0</v>
      </c>
      <c r="T158" s="19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2" t="s">
        <v>236</v>
      </c>
      <c r="AT158" s="192" t="s">
        <v>243</v>
      </c>
      <c r="AU158" s="192" t="s">
        <v>75</v>
      </c>
      <c r="AY158" s="19" t="s">
        <v>204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9" t="s">
        <v>75</v>
      </c>
      <c r="BK158" s="193">
        <f>ROUND(I158*H158,2)</f>
        <v>0</v>
      </c>
      <c r="BL158" s="19" t="s">
        <v>206</v>
      </c>
      <c r="BM158" s="192" t="s">
        <v>605</v>
      </c>
    </row>
    <row r="159" spans="1:65" s="13" customFormat="1" ht="11.25">
      <c r="B159" s="199"/>
      <c r="C159" s="200"/>
      <c r="D159" s="201" t="s">
        <v>215</v>
      </c>
      <c r="E159" s="202" t="s">
        <v>19</v>
      </c>
      <c r="F159" s="203" t="s">
        <v>606</v>
      </c>
      <c r="G159" s="200"/>
      <c r="H159" s="204">
        <v>1.05</v>
      </c>
      <c r="I159" s="205"/>
      <c r="J159" s="200"/>
      <c r="K159" s="200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215</v>
      </c>
      <c r="AU159" s="210" t="s">
        <v>75</v>
      </c>
      <c r="AV159" s="13" t="s">
        <v>80</v>
      </c>
      <c r="AW159" s="13" t="s">
        <v>30</v>
      </c>
      <c r="AX159" s="13" t="s">
        <v>75</v>
      </c>
      <c r="AY159" s="210" t="s">
        <v>204</v>
      </c>
    </row>
    <row r="160" spans="1:65" s="2" customFormat="1" ht="21.75" customHeight="1">
      <c r="A160" s="36"/>
      <c r="B160" s="37"/>
      <c r="C160" s="222" t="s">
        <v>607</v>
      </c>
      <c r="D160" s="222" t="s">
        <v>243</v>
      </c>
      <c r="E160" s="223" t="s">
        <v>608</v>
      </c>
      <c r="F160" s="224" t="s">
        <v>609</v>
      </c>
      <c r="G160" s="225" t="s">
        <v>251</v>
      </c>
      <c r="H160" s="226">
        <v>2</v>
      </c>
      <c r="I160" s="227"/>
      <c r="J160" s="228">
        <f>ROUND(I160*H160,2)</f>
        <v>0</v>
      </c>
      <c r="K160" s="224" t="s">
        <v>388</v>
      </c>
      <c r="L160" s="229"/>
      <c r="M160" s="230" t="s">
        <v>19</v>
      </c>
      <c r="N160" s="231" t="s">
        <v>39</v>
      </c>
      <c r="O160" s="66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2" t="s">
        <v>389</v>
      </c>
      <c r="AT160" s="192" t="s">
        <v>243</v>
      </c>
      <c r="AU160" s="192" t="s">
        <v>75</v>
      </c>
      <c r="AY160" s="19" t="s">
        <v>204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9" t="s">
        <v>75</v>
      </c>
      <c r="BK160" s="193">
        <f>ROUND(I160*H160,2)</f>
        <v>0</v>
      </c>
      <c r="BL160" s="19" t="s">
        <v>389</v>
      </c>
      <c r="BM160" s="192" t="s">
        <v>610</v>
      </c>
    </row>
    <row r="161" spans="1:65" s="2" customFormat="1" ht="24.2" customHeight="1">
      <c r="A161" s="36"/>
      <c r="B161" s="37"/>
      <c r="C161" s="181" t="s">
        <v>611</v>
      </c>
      <c r="D161" s="181" t="s">
        <v>207</v>
      </c>
      <c r="E161" s="182" t="s">
        <v>612</v>
      </c>
      <c r="F161" s="183" t="s">
        <v>613</v>
      </c>
      <c r="G161" s="184" t="s">
        <v>286</v>
      </c>
      <c r="H161" s="185">
        <v>8</v>
      </c>
      <c r="I161" s="186"/>
      <c r="J161" s="187">
        <f>ROUND(I161*H161,2)</f>
        <v>0</v>
      </c>
      <c r="K161" s="183" t="s">
        <v>388</v>
      </c>
      <c r="L161" s="41"/>
      <c r="M161" s="188" t="s">
        <v>19</v>
      </c>
      <c r="N161" s="189" t="s">
        <v>39</v>
      </c>
      <c r="O161" s="66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2" t="s">
        <v>389</v>
      </c>
      <c r="AT161" s="192" t="s">
        <v>207</v>
      </c>
      <c r="AU161" s="192" t="s">
        <v>75</v>
      </c>
      <c r="AY161" s="19" t="s">
        <v>204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9" t="s">
        <v>75</v>
      </c>
      <c r="BK161" s="193">
        <f>ROUND(I161*H161,2)</f>
        <v>0</v>
      </c>
      <c r="BL161" s="19" t="s">
        <v>389</v>
      </c>
      <c r="BM161" s="192" t="s">
        <v>614</v>
      </c>
    </row>
    <row r="162" spans="1:65" s="2" customFormat="1" ht="21.75" customHeight="1">
      <c r="A162" s="36"/>
      <c r="B162" s="37"/>
      <c r="C162" s="222" t="s">
        <v>615</v>
      </c>
      <c r="D162" s="222" t="s">
        <v>243</v>
      </c>
      <c r="E162" s="223" t="s">
        <v>616</v>
      </c>
      <c r="F162" s="224" t="s">
        <v>617</v>
      </c>
      <c r="G162" s="225" t="s">
        <v>251</v>
      </c>
      <c r="H162" s="226">
        <v>10</v>
      </c>
      <c r="I162" s="227"/>
      <c r="J162" s="228">
        <f>ROUND(I162*H162,2)</f>
        <v>0</v>
      </c>
      <c r="K162" s="224" t="s">
        <v>388</v>
      </c>
      <c r="L162" s="229"/>
      <c r="M162" s="230" t="s">
        <v>19</v>
      </c>
      <c r="N162" s="231" t="s">
        <v>39</v>
      </c>
      <c r="O162" s="66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2" t="s">
        <v>258</v>
      </c>
      <c r="AT162" s="192" t="s">
        <v>243</v>
      </c>
      <c r="AU162" s="192" t="s">
        <v>75</v>
      </c>
      <c r="AY162" s="19" t="s">
        <v>204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9" t="s">
        <v>75</v>
      </c>
      <c r="BK162" s="193">
        <f>ROUND(I162*H162,2)</f>
        <v>0</v>
      </c>
      <c r="BL162" s="19" t="s">
        <v>252</v>
      </c>
      <c r="BM162" s="192" t="s">
        <v>618</v>
      </c>
    </row>
    <row r="163" spans="1:65" s="2" customFormat="1" ht="44.25" customHeight="1">
      <c r="A163" s="36"/>
      <c r="B163" s="37"/>
      <c r="C163" s="181" t="s">
        <v>619</v>
      </c>
      <c r="D163" s="181" t="s">
        <v>207</v>
      </c>
      <c r="E163" s="182" t="s">
        <v>620</v>
      </c>
      <c r="F163" s="183" t="s">
        <v>621</v>
      </c>
      <c r="G163" s="184" t="s">
        <v>361</v>
      </c>
      <c r="H163" s="185">
        <v>0.15</v>
      </c>
      <c r="I163" s="186"/>
      <c r="J163" s="187">
        <f>ROUND(I163*H163,2)</f>
        <v>0</v>
      </c>
      <c r="K163" s="183" t="s">
        <v>388</v>
      </c>
      <c r="L163" s="41"/>
      <c r="M163" s="188" t="s">
        <v>19</v>
      </c>
      <c r="N163" s="189" t="s">
        <v>39</v>
      </c>
      <c r="O163" s="66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2" t="s">
        <v>389</v>
      </c>
      <c r="AT163" s="192" t="s">
        <v>207</v>
      </c>
      <c r="AU163" s="192" t="s">
        <v>75</v>
      </c>
      <c r="AY163" s="19" t="s">
        <v>204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9" t="s">
        <v>75</v>
      </c>
      <c r="BK163" s="193">
        <f>ROUND(I163*H163,2)</f>
        <v>0</v>
      </c>
      <c r="BL163" s="19" t="s">
        <v>389</v>
      </c>
      <c r="BM163" s="192" t="s">
        <v>622</v>
      </c>
    </row>
    <row r="164" spans="1:65" s="13" customFormat="1" ht="11.25">
      <c r="B164" s="199"/>
      <c r="C164" s="200"/>
      <c r="D164" s="201" t="s">
        <v>215</v>
      </c>
      <c r="E164" s="202" t="s">
        <v>19</v>
      </c>
      <c r="F164" s="203" t="s">
        <v>623</v>
      </c>
      <c r="G164" s="200"/>
      <c r="H164" s="204">
        <v>0.15</v>
      </c>
      <c r="I164" s="205"/>
      <c r="J164" s="200"/>
      <c r="K164" s="200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215</v>
      </c>
      <c r="AU164" s="210" t="s">
        <v>75</v>
      </c>
      <c r="AV164" s="13" t="s">
        <v>80</v>
      </c>
      <c r="AW164" s="13" t="s">
        <v>30</v>
      </c>
      <c r="AX164" s="13" t="s">
        <v>68</v>
      </c>
      <c r="AY164" s="210" t="s">
        <v>204</v>
      </c>
    </row>
    <row r="165" spans="1:65" s="14" customFormat="1" ht="11.25">
      <c r="B165" s="211"/>
      <c r="C165" s="212"/>
      <c r="D165" s="201" t="s">
        <v>215</v>
      </c>
      <c r="E165" s="213" t="s">
        <v>19</v>
      </c>
      <c r="F165" s="214" t="s">
        <v>217</v>
      </c>
      <c r="G165" s="212"/>
      <c r="H165" s="215">
        <v>0.15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215</v>
      </c>
      <c r="AU165" s="221" t="s">
        <v>75</v>
      </c>
      <c r="AV165" s="14" t="s">
        <v>206</v>
      </c>
      <c r="AW165" s="14" t="s">
        <v>30</v>
      </c>
      <c r="AX165" s="14" t="s">
        <v>75</v>
      </c>
      <c r="AY165" s="221" t="s">
        <v>204</v>
      </c>
    </row>
    <row r="166" spans="1:65" s="2" customFormat="1" ht="62.65" customHeight="1">
      <c r="A166" s="36"/>
      <c r="B166" s="37"/>
      <c r="C166" s="181" t="s">
        <v>624</v>
      </c>
      <c r="D166" s="181" t="s">
        <v>207</v>
      </c>
      <c r="E166" s="182" t="s">
        <v>625</v>
      </c>
      <c r="F166" s="183" t="s">
        <v>626</v>
      </c>
      <c r="G166" s="184" t="s">
        <v>361</v>
      </c>
      <c r="H166" s="185">
        <v>0.15</v>
      </c>
      <c r="I166" s="186"/>
      <c r="J166" s="187">
        <f>ROUND(I166*H166,2)</f>
        <v>0</v>
      </c>
      <c r="K166" s="183" t="s">
        <v>388</v>
      </c>
      <c r="L166" s="41"/>
      <c r="M166" s="188" t="s">
        <v>19</v>
      </c>
      <c r="N166" s="189" t="s">
        <v>39</v>
      </c>
      <c r="O166" s="66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2" t="s">
        <v>389</v>
      </c>
      <c r="AT166" s="192" t="s">
        <v>207</v>
      </c>
      <c r="AU166" s="192" t="s">
        <v>75</v>
      </c>
      <c r="AY166" s="19" t="s">
        <v>204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9" t="s">
        <v>75</v>
      </c>
      <c r="BK166" s="193">
        <f>ROUND(I166*H166,2)</f>
        <v>0</v>
      </c>
      <c r="BL166" s="19" t="s">
        <v>389</v>
      </c>
      <c r="BM166" s="192" t="s">
        <v>627</v>
      </c>
    </row>
    <row r="167" spans="1:65" s="2" customFormat="1" ht="44.25" customHeight="1">
      <c r="A167" s="36"/>
      <c r="B167" s="37"/>
      <c r="C167" s="181" t="s">
        <v>628</v>
      </c>
      <c r="D167" s="181" t="s">
        <v>207</v>
      </c>
      <c r="E167" s="182" t="s">
        <v>629</v>
      </c>
      <c r="F167" s="183" t="s">
        <v>630</v>
      </c>
      <c r="G167" s="184" t="s">
        <v>251</v>
      </c>
      <c r="H167" s="185">
        <v>3</v>
      </c>
      <c r="I167" s="186"/>
      <c r="J167" s="187">
        <f>ROUND(I167*H167,2)</f>
        <v>0</v>
      </c>
      <c r="K167" s="183" t="s">
        <v>388</v>
      </c>
      <c r="L167" s="41"/>
      <c r="M167" s="247" t="s">
        <v>19</v>
      </c>
      <c r="N167" s="248" t="s">
        <v>39</v>
      </c>
      <c r="O167" s="245"/>
      <c r="P167" s="249">
        <f>O167*H167</f>
        <v>0</v>
      </c>
      <c r="Q167" s="249">
        <v>0</v>
      </c>
      <c r="R167" s="249">
        <f>Q167*H167</f>
        <v>0</v>
      </c>
      <c r="S167" s="249">
        <v>0</v>
      </c>
      <c r="T167" s="25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2" t="s">
        <v>389</v>
      </c>
      <c r="AT167" s="192" t="s">
        <v>207</v>
      </c>
      <c r="AU167" s="192" t="s">
        <v>75</v>
      </c>
      <c r="AY167" s="19" t="s">
        <v>204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9" t="s">
        <v>75</v>
      </c>
      <c r="BK167" s="193">
        <f>ROUND(I167*H167,2)</f>
        <v>0</v>
      </c>
      <c r="BL167" s="19" t="s">
        <v>389</v>
      </c>
      <c r="BM167" s="192" t="s">
        <v>631</v>
      </c>
    </row>
    <row r="168" spans="1:65" s="2" customFormat="1" ht="6.95" customHeight="1">
      <c r="A168" s="36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41"/>
      <c r="M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</row>
  </sheetData>
  <sheetProtection algorithmName="SHA-512" hashValue="O64F8iUjjcmXoDihay1y5DAPqftGsQi/QsAc3NILFJzD6cWHX9a0zshCt33iomws5MZ5hyKXVRnNbxTPQH7pTA==" saltValue="aBq34DF8Vzi00S1lDyad+WtBfSKSa+umWjgiGdzQIRNQXI8jd85QkokKrc3qJD8QDMBLlizN7MdXShJCSWHcfQ==" spinCount="100000" sheet="1" objects="1" scenarios="1" formatColumns="0" formatRows="0" autoFilter="0"/>
  <autoFilter ref="C85:K167" xr:uid="{00000000-0009-0000-0000-000002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9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85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172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632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175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ROUND(J87,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ROUND((SUM(BE87:BE95)),  2)</f>
        <v>0</v>
      </c>
      <c r="G35" s="36"/>
      <c r="H35" s="36"/>
      <c r="I35" s="127">
        <v>0.21</v>
      </c>
      <c r="J35" s="126">
        <f>ROUND(((SUM(BE87:BE95))*I35),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ROUND((SUM(BF87:BF95)),  2)</f>
        <v>0</v>
      </c>
      <c r="G36" s="36"/>
      <c r="H36" s="36"/>
      <c r="I36" s="127">
        <v>0.15</v>
      </c>
      <c r="J36" s="126">
        <f>ROUND(((SUM(BF87:BF95))*I36),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ROUND((SUM(BG87:BG95)),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ROUND((SUM(BH87:BH95)),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ROUND((SUM(BI87:BI95)),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172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21.3 - VRN - Oprava osvětlení zast. Zdětín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Zdětín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J87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633</v>
      </c>
      <c r="E64" s="146"/>
      <c r="F64" s="146"/>
      <c r="G64" s="146"/>
      <c r="H64" s="146"/>
      <c r="I64" s="146"/>
      <c r="J64" s="147">
        <f>J88</f>
        <v>0</v>
      </c>
      <c r="K64" s="144"/>
      <c r="L64" s="148"/>
    </row>
    <row r="65" spans="1:31" s="9" customFormat="1" ht="24.95" customHeight="1">
      <c r="B65" s="143"/>
      <c r="C65" s="144"/>
      <c r="D65" s="145" t="s">
        <v>634</v>
      </c>
      <c r="E65" s="146"/>
      <c r="F65" s="146"/>
      <c r="G65" s="146"/>
      <c r="H65" s="146"/>
      <c r="I65" s="146"/>
      <c r="J65" s="147">
        <f>J93</f>
        <v>0</v>
      </c>
      <c r="K65" s="144"/>
      <c r="L65" s="148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189</v>
      </c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414" t="str">
        <f>E7</f>
        <v>Oprava osvětlení zast. na trati Litovel předměstí - Kostelec na Hané</v>
      </c>
      <c r="F75" s="415"/>
      <c r="G75" s="415"/>
      <c r="H75" s="415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1" customFormat="1" ht="12" customHeight="1">
      <c r="B76" s="23"/>
      <c r="C76" s="31" t="s">
        <v>171</v>
      </c>
      <c r="D76" s="24"/>
      <c r="E76" s="24"/>
      <c r="F76" s="24"/>
      <c r="G76" s="24"/>
      <c r="H76" s="24"/>
      <c r="I76" s="24"/>
      <c r="J76" s="24"/>
      <c r="K76" s="24"/>
      <c r="L76" s="22"/>
    </row>
    <row r="77" spans="1:31" s="2" customFormat="1" ht="16.5" customHeight="1">
      <c r="A77" s="36"/>
      <c r="B77" s="37"/>
      <c r="C77" s="38"/>
      <c r="D77" s="38"/>
      <c r="E77" s="414" t="s">
        <v>172</v>
      </c>
      <c r="F77" s="416"/>
      <c r="G77" s="416"/>
      <c r="H77" s="416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173</v>
      </c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70" t="str">
        <f>E11</f>
        <v>21.3 - VRN - Oprava osvětlení zast. Zdětín</v>
      </c>
      <c r="F79" s="416"/>
      <c r="G79" s="416"/>
      <c r="H79" s="416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F14</f>
        <v>Zdětín</v>
      </c>
      <c r="G81" s="38"/>
      <c r="H81" s="38"/>
      <c r="I81" s="31" t="s">
        <v>23</v>
      </c>
      <c r="J81" s="61">
        <f>IF(J14="","",J14)</f>
        <v>0</v>
      </c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24</v>
      </c>
      <c r="D83" s="38"/>
      <c r="E83" s="38"/>
      <c r="F83" s="29" t="str">
        <f>E17</f>
        <v>Správa železnic</v>
      </c>
      <c r="G83" s="38"/>
      <c r="H83" s="38"/>
      <c r="I83" s="31" t="s">
        <v>29</v>
      </c>
      <c r="J83" s="34" t="str">
        <f>E23</f>
        <v xml:space="preserve"> 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27</v>
      </c>
      <c r="D84" s="38"/>
      <c r="E84" s="38"/>
      <c r="F84" s="29" t="str">
        <f>IF(E20="","",E20)</f>
        <v>Vyplň údaj</v>
      </c>
      <c r="G84" s="38"/>
      <c r="H84" s="38"/>
      <c r="I84" s="31" t="s">
        <v>31</v>
      </c>
      <c r="J84" s="34" t="str">
        <f>E26</f>
        <v>Tomáš Voldán</v>
      </c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54"/>
      <c r="B86" s="155"/>
      <c r="C86" s="156" t="s">
        <v>190</v>
      </c>
      <c r="D86" s="157" t="s">
        <v>53</v>
      </c>
      <c r="E86" s="157" t="s">
        <v>49</v>
      </c>
      <c r="F86" s="157" t="s">
        <v>50</v>
      </c>
      <c r="G86" s="157" t="s">
        <v>191</v>
      </c>
      <c r="H86" s="157" t="s">
        <v>192</v>
      </c>
      <c r="I86" s="157" t="s">
        <v>193</v>
      </c>
      <c r="J86" s="157" t="s">
        <v>180</v>
      </c>
      <c r="K86" s="158" t="s">
        <v>194</v>
      </c>
      <c r="L86" s="159"/>
      <c r="M86" s="70" t="s">
        <v>19</v>
      </c>
      <c r="N86" s="71" t="s">
        <v>38</v>
      </c>
      <c r="O86" s="71" t="s">
        <v>195</v>
      </c>
      <c r="P86" s="71" t="s">
        <v>196</v>
      </c>
      <c r="Q86" s="71" t="s">
        <v>197</v>
      </c>
      <c r="R86" s="71" t="s">
        <v>198</v>
      </c>
      <c r="S86" s="71" t="s">
        <v>199</v>
      </c>
      <c r="T86" s="72" t="s">
        <v>200</v>
      </c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</row>
    <row r="87" spans="1:65" s="2" customFormat="1" ht="22.9" customHeight="1">
      <c r="A87" s="36"/>
      <c r="B87" s="37"/>
      <c r="C87" s="77" t="s">
        <v>201</v>
      </c>
      <c r="D87" s="38"/>
      <c r="E87" s="38"/>
      <c r="F87" s="38"/>
      <c r="G87" s="38"/>
      <c r="H87" s="38"/>
      <c r="I87" s="38"/>
      <c r="J87" s="160">
        <f>BK87</f>
        <v>0</v>
      </c>
      <c r="K87" s="38"/>
      <c r="L87" s="41"/>
      <c r="M87" s="73"/>
      <c r="N87" s="161"/>
      <c r="O87" s="74"/>
      <c r="P87" s="162">
        <f>P88+P93</f>
        <v>0</v>
      </c>
      <c r="Q87" s="74"/>
      <c r="R87" s="162">
        <f>R88+R93</f>
        <v>0</v>
      </c>
      <c r="S87" s="74"/>
      <c r="T87" s="163">
        <f>T88+T93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67</v>
      </c>
      <c r="AU87" s="19" t="s">
        <v>181</v>
      </c>
      <c r="BK87" s="164">
        <f>BK88+BK93</f>
        <v>0</v>
      </c>
    </row>
    <row r="88" spans="1:65" s="12" customFormat="1" ht="25.9" customHeight="1">
      <c r="B88" s="165"/>
      <c r="C88" s="166"/>
      <c r="D88" s="167" t="s">
        <v>67</v>
      </c>
      <c r="E88" s="168" t="s">
        <v>635</v>
      </c>
      <c r="F88" s="168" t="s">
        <v>636</v>
      </c>
      <c r="G88" s="166"/>
      <c r="H88" s="166"/>
      <c r="I88" s="169"/>
      <c r="J88" s="170">
        <f>BK88</f>
        <v>0</v>
      </c>
      <c r="K88" s="166"/>
      <c r="L88" s="171"/>
      <c r="M88" s="172"/>
      <c r="N88" s="173"/>
      <c r="O88" s="173"/>
      <c r="P88" s="174">
        <f>SUM(P89:P92)</f>
        <v>0</v>
      </c>
      <c r="Q88" s="173"/>
      <c r="R88" s="174">
        <f>SUM(R89:R92)</f>
        <v>0</v>
      </c>
      <c r="S88" s="173"/>
      <c r="T88" s="175">
        <f>SUM(T89:T92)</f>
        <v>0</v>
      </c>
      <c r="AR88" s="176" t="s">
        <v>218</v>
      </c>
      <c r="AT88" s="177" t="s">
        <v>67</v>
      </c>
      <c r="AU88" s="177" t="s">
        <v>68</v>
      </c>
      <c r="AY88" s="176" t="s">
        <v>204</v>
      </c>
      <c r="BK88" s="178">
        <f>SUM(BK89:BK92)</f>
        <v>0</v>
      </c>
    </row>
    <row r="89" spans="1:65" s="2" customFormat="1" ht="16.5" customHeight="1">
      <c r="A89" s="36"/>
      <c r="B89" s="37"/>
      <c r="C89" s="181" t="s">
        <v>229</v>
      </c>
      <c r="D89" s="181" t="s">
        <v>207</v>
      </c>
      <c r="E89" s="182" t="s">
        <v>637</v>
      </c>
      <c r="F89" s="183" t="s">
        <v>638</v>
      </c>
      <c r="G89" s="184" t="s">
        <v>639</v>
      </c>
      <c r="H89" s="251"/>
      <c r="I89" s="186"/>
      <c r="J89" s="187">
        <f>ROUND(I89*H89,2)</f>
        <v>0</v>
      </c>
      <c r="K89" s="183" t="s">
        <v>388</v>
      </c>
      <c r="L89" s="41"/>
      <c r="M89" s="188" t="s">
        <v>19</v>
      </c>
      <c r="N89" s="189" t="s">
        <v>39</v>
      </c>
      <c r="O89" s="66"/>
      <c r="P89" s="190">
        <f>O89*H89</f>
        <v>0</v>
      </c>
      <c r="Q89" s="190">
        <v>0</v>
      </c>
      <c r="R89" s="190">
        <f>Q89*H89</f>
        <v>0</v>
      </c>
      <c r="S89" s="190">
        <v>0</v>
      </c>
      <c r="T89" s="191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2" t="s">
        <v>252</v>
      </c>
      <c r="AT89" s="192" t="s">
        <v>207</v>
      </c>
      <c r="AU89" s="192" t="s">
        <v>75</v>
      </c>
      <c r="AY89" s="19" t="s">
        <v>204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19" t="s">
        <v>75</v>
      </c>
      <c r="BK89" s="193">
        <f>ROUND(I89*H89,2)</f>
        <v>0</v>
      </c>
      <c r="BL89" s="19" t="s">
        <v>252</v>
      </c>
      <c r="BM89" s="192" t="s">
        <v>640</v>
      </c>
    </row>
    <row r="90" spans="1:65" s="2" customFormat="1" ht="16.5" customHeight="1">
      <c r="A90" s="36"/>
      <c r="B90" s="37"/>
      <c r="C90" s="181" t="s">
        <v>236</v>
      </c>
      <c r="D90" s="181" t="s">
        <v>207</v>
      </c>
      <c r="E90" s="182" t="s">
        <v>641</v>
      </c>
      <c r="F90" s="183" t="s">
        <v>642</v>
      </c>
      <c r="G90" s="184" t="s">
        <v>639</v>
      </c>
      <c r="H90" s="251"/>
      <c r="I90" s="186"/>
      <c r="J90" s="187">
        <f>ROUND(I90*H90,2)</f>
        <v>0</v>
      </c>
      <c r="K90" s="183" t="s">
        <v>388</v>
      </c>
      <c r="L90" s="41"/>
      <c r="M90" s="188" t="s">
        <v>19</v>
      </c>
      <c r="N90" s="189" t="s">
        <v>39</v>
      </c>
      <c r="O90" s="66"/>
      <c r="P90" s="190">
        <f>O90*H90</f>
        <v>0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643</v>
      </c>
      <c r="AT90" s="192" t="s">
        <v>207</v>
      </c>
      <c r="AU90" s="192" t="s">
        <v>75</v>
      </c>
      <c r="AY90" s="19" t="s">
        <v>204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9" t="s">
        <v>75</v>
      </c>
      <c r="BK90" s="193">
        <f>ROUND(I90*H90,2)</f>
        <v>0</v>
      </c>
      <c r="BL90" s="19" t="s">
        <v>643</v>
      </c>
      <c r="BM90" s="192" t="s">
        <v>644</v>
      </c>
    </row>
    <row r="91" spans="1:65" s="2" customFormat="1" ht="49.15" customHeight="1">
      <c r="A91" s="36"/>
      <c r="B91" s="37"/>
      <c r="C91" s="181" t="s">
        <v>645</v>
      </c>
      <c r="D91" s="181" t="s">
        <v>207</v>
      </c>
      <c r="E91" s="182" t="s">
        <v>646</v>
      </c>
      <c r="F91" s="183" t="s">
        <v>647</v>
      </c>
      <c r="G91" s="184" t="s">
        <v>639</v>
      </c>
      <c r="H91" s="251"/>
      <c r="I91" s="186"/>
      <c r="J91" s="187">
        <f>ROUND(I91*H91,2)</f>
        <v>0</v>
      </c>
      <c r="K91" s="183" t="s">
        <v>388</v>
      </c>
      <c r="L91" s="41"/>
      <c r="M91" s="188" t="s">
        <v>19</v>
      </c>
      <c r="N91" s="189" t="s">
        <v>39</v>
      </c>
      <c r="O91" s="66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643</v>
      </c>
      <c r="AT91" s="192" t="s">
        <v>207</v>
      </c>
      <c r="AU91" s="192" t="s">
        <v>75</v>
      </c>
      <c r="AY91" s="19" t="s">
        <v>204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9" t="s">
        <v>75</v>
      </c>
      <c r="BK91" s="193">
        <f>ROUND(I91*H91,2)</f>
        <v>0</v>
      </c>
      <c r="BL91" s="19" t="s">
        <v>643</v>
      </c>
      <c r="BM91" s="192" t="s">
        <v>648</v>
      </c>
    </row>
    <row r="92" spans="1:65" s="2" customFormat="1" ht="16.5" customHeight="1">
      <c r="A92" s="36"/>
      <c r="B92" s="37"/>
      <c r="C92" s="181" t="s">
        <v>248</v>
      </c>
      <c r="D92" s="181" t="s">
        <v>207</v>
      </c>
      <c r="E92" s="182" t="s">
        <v>649</v>
      </c>
      <c r="F92" s="183" t="s">
        <v>650</v>
      </c>
      <c r="G92" s="184" t="s">
        <v>639</v>
      </c>
      <c r="H92" s="251"/>
      <c r="I92" s="186"/>
      <c r="J92" s="187">
        <f>ROUND(I92*H92,2)</f>
        <v>0</v>
      </c>
      <c r="K92" s="183" t="s">
        <v>388</v>
      </c>
      <c r="L92" s="41"/>
      <c r="M92" s="188" t="s">
        <v>19</v>
      </c>
      <c r="N92" s="189" t="s">
        <v>39</v>
      </c>
      <c r="O92" s="66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2" t="s">
        <v>643</v>
      </c>
      <c r="AT92" s="192" t="s">
        <v>207</v>
      </c>
      <c r="AU92" s="192" t="s">
        <v>75</v>
      </c>
      <c r="AY92" s="19" t="s">
        <v>204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19" t="s">
        <v>75</v>
      </c>
      <c r="BK92" s="193">
        <f>ROUND(I92*H92,2)</f>
        <v>0</v>
      </c>
      <c r="BL92" s="19" t="s">
        <v>643</v>
      </c>
      <c r="BM92" s="192" t="s">
        <v>651</v>
      </c>
    </row>
    <row r="93" spans="1:65" s="12" customFormat="1" ht="25.9" customHeight="1">
      <c r="B93" s="165"/>
      <c r="C93" s="166"/>
      <c r="D93" s="167" t="s">
        <v>67</v>
      </c>
      <c r="E93" s="168" t="s">
        <v>652</v>
      </c>
      <c r="F93" s="168" t="s">
        <v>653</v>
      </c>
      <c r="G93" s="166"/>
      <c r="H93" s="166"/>
      <c r="I93" s="169"/>
      <c r="J93" s="170">
        <f>BK93</f>
        <v>0</v>
      </c>
      <c r="K93" s="166"/>
      <c r="L93" s="171"/>
      <c r="M93" s="172"/>
      <c r="N93" s="173"/>
      <c r="O93" s="173"/>
      <c r="P93" s="174">
        <f>SUM(P94:P95)</f>
        <v>0</v>
      </c>
      <c r="Q93" s="173"/>
      <c r="R93" s="174">
        <f>SUM(R94:R95)</f>
        <v>0</v>
      </c>
      <c r="S93" s="173"/>
      <c r="T93" s="175">
        <f>SUM(T94:T95)</f>
        <v>0</v>
      </c>
      <c r="AR93" s="176" t="s">
        <v>218</v>
      </c>
      <c r="AT93" s="177" t="s">
        <v>67</v>
      </c>
      <c r="AU93" s="177" t="s">
        <v>68</v>
      </c>
      <c r="AY93" s="176" t="s">
        <v>204</v>
      </c>
      <c r="BK93" s="178">
        <f>SUM(BK94:BK95)</f>
        <v>0</v>
      </c>
    </row>
    <row r="94" spans="1:65" s="2" customFormat="1" ht="16.5" customHeight="1">
      <c r="A94" s="36"/>
      <c r="B94" s="37"/>
      <c r="C94" s="181" t="s">
        <v>453</v>
      </c>
      <c r="D94" s="181" t="s">
        <v>207</v>
      </c>
      <c r="E94" s="182" t="s">
        <v>654</v>
      </c>
      <c r="F94" s="183" t="s">
        <v>655</v>
      </c>
      <c r="G94" s="184" t="s">
        <v>656</v>
      </c>
      <c r="H94" s="185">
        <v>1</v>
      </c>
      <c r="I94" s="186"/>
      <c r="J94" s="187">
        <f>ROUND(I94*H94,2)</f>
        <v>0</v>
      </c>
      <c r="K94" s="183" t="s">
        <v>19</v>
      </c>
      <c r="L94" s="41"/>
      <c r="M94" s="188" t="s">
        <v>19</v>
      </c>
      <c r="N94" s="189" t="s">
        <v>39</v>
      </c>
      <c r="O94" s="66"/>
      <c r="P94" s="190">
        <f>O94*H94</f>
        <v>0</v>
      </c>
      <c r="Q94" s="190">
        <v>0</v>
      </c>
      <c r="R94" s="190">
        <f>Q94*H94</f>
        <v>0</v>
      </c>
      <c r="S94" s="190">
        <v>0</v>
      </c>
      <c r="T94" s="191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2" t="s">
        <v>643</v>
      </c>
      <c r="AT94" s="192" t="s">
        <v>207</v>
      </c>
      <c r="AU94" s="192" t="s">
        <v>75</v>
      </c>
      <c r="AY94" s="19" t="s">
        <v>204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19" t="s">
        <v>75</v>
      </c>
      <c r="BK94" s="193">
        <f>ROUND(I94*H94,2)</f>
        <v>0</v>
      </c>
      <c r="BL94" s="19" t="s">
        <v>643</v>
      </c>
      <c r="BM94" s="192" t="s">
        <v>657</v>
      </c>
    </row>
    <row r="95" spans="1:65" s="2" customFormat="1" ht="19.5">
      <c r="A95" s="36"/>
      <c r="B95" s="37"/>
      <c r="C95" s="38"/>
      <c r="D95" s="201" t="s">
        <v>311</v>
      </c>
      <c r="E95" s="38"/>
      <c r="F95" s="242" t="s">
        <v>658</v>
      </c>
      <c r="G95" s="38"/>
      <c r="H95" s="38"/>
      <c r="I95" s="196"/>
      <c r="J95" s="38"/>
      <c r="K95" s="38"/>
      <c r="L95" s="41"/>
      <c r="M95" s="243"/>
      <c r="N95" s="244"/>
      <c r="O95" s="245"/>
      <c r="P95" s="245"/>
      <c r="Q95" s="245"/>
      <c r="R95" s="245"/>
      <c r="S95" s="245"/>
      <c r="T95" s="24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311</v>
      </c>
      <c r="AU95" s="19" t="s">
        <v>75</v>
      </c>
    </row>
    <row r="96" spans="1:65" s="2" customFormat="1" ht="6.95" customHeight="1">
      <c r="A96" s="36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41"/>
      <c r="M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</sheetData>
  <sheetProtection algorithmName="SHA-512" hashValue="9uRbC0Eo3m429It2afRXuSdlSJrMHkzKg7xgIRzyiRJqJ95uLD2paFfMiPsREuGasX6NvND/K3e1CZ00qAFuvA==" saltValue="OadjmtJ3gHhKFWBU67+BOalV6mdGcznGywr575dS6pE57rfSQbDIKHL5+iXXCjumTIokwZ7mWIYt0Tm0bgyeBQ==" spinCount="100000" sheet="1" objects="1" scenarios="1" formatColumns="0" formatRows="0" autoFilter="0"/>
  <autoFilter ref="C86:K95" xr:uid="{00000000-0009-0000-0000-000003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4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90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659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660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661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ROUND(J93,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ROUND((SUM(BE93:BE148)),  2)</f>
        <v>0</v>
      </c>
      <c r="G35" s="36"/>
      <c r="H35" s="36"/>
      <c r="I35" s="127">
        <v>0.21</v>
      </c>
      <c r="J35" s="126">
        <f>ROUND(((SUM(BE93:BE148))*I35),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ROUND((SUM(BF93:BF148)),  2)</f>
        <v>0</v>
      </c>
      <c r="G36" s="36"/>
      <c r="H36" s="36"/>
      <c r="I36" s="127">
        <v>0.15</v>
      </c>
      <c r="J36" s="126">
        <f>ROUND(((SUM(BF93:BF148))*I36),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ROUND((SUM(BG93:BG148)),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ROUND((SUM(BH93:BH148)),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ROUND((SUM(BI93:BI148)),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659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22.1 - URS - Oprava osvětlení zast. Jesenec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Jesenec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J93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662</v>
      </c>
      <c r="E64" s="146"/>
      <c r="F64" s="146"/>
      <c r="G64" s="146"/>
      <c r="H64" s="146"/>
      <c r="I64" s="146"/>
      <c r="J64" s="147">
        <f>J94</f>
        <v>0</v>
      </c>
      <c r="K64" s="144"/>
      <c r="L64" s="148"/>
    </row>
    <row r="65" spans="1:31" s="9" customFormat="1" ht="24.95" customHeight="1">
      <c r="B65" s="143"/>
      <c r="C65" s="144"/>
      <c r="D65" s="145" t="s">
        <v>182</v>
      </c>
      <c r="E65" s="146"/>
      <c r="F65" s="146"/>
      <c r="G65" s="146"/>
      <c r="H65" s="146"/>
      <c r="I65" s="146"/>
      <c r="J65" s="147">
        <f>J97</f>
        <v>0</v>
      </c>
      <c r="K65" s="144"/>
      <c r="L65" s="148"/>
    </row>
    <row r="66" spans="1:31" s="10" customFormat="1" ht="19.899999999999999" customHeight="1">
      <c r="B66" s="149"/>
      <c r="C66" s="99"/>
      <c r="D66" s="150" t="s">
        <v>183</v>
      </c>
      <c r="E66" s="151"/>
      <c r="F66" s="151"/>
      <c r="G66" s="151"/>
      <c r="H66" s="151"/>
      <c r="I66" s="151"/>
      <c r="J66" s="152">
        <f>J98</f>
        <v>0</v>
      </c>
      <c r="K66" s="99"/>
      <c r="L66" s="153"/>
    </row>
    <row r="67" spans="1:31" s="10" customFormat="1" ht="19.899999999999999" customHeight="1">
      <c r="B67" s="149"/>
      <c r="C67" s="99"/>
      <c r="D67" s="150" t="s">
        <v>184</v>
      </c>
      <c r="E67" s="151"/>
      <c r="F67" s="151"/>
      <c r="G67" s="151"/>
      <c r="H67" s="151"/>
      <c r="I67" s="151"/>
      <c r="J67" s="152">
        <f>J117</f>
        <v>0</v>
      </c>
      <c r="K67" s="99"/>
      <c r="L67" s="153"/>
    </row>
    <row r="68" spans="1:31" s="9" customFormat="1" ht="24.95" customHeight="1">
      <c r="B68" s="143"/>
      <c r="C68" s="144"/>
      <c r="D68" s="145" t="s">
        <v>185</v>
      </c>
      <c r="E68" s="146"/>
      <c r="F68" s="146"/>
      <c r="G68" s="146"/>
      <c r="H68" s="146"/>
      <c r="I68" s="146"/>
      <c r="J68" s="147">
        <f>J118</f>
        <v>0</v>
      </c>
      <c r="K68" s="144"/>
      <c r="L68" s="148"/>
    </row>
    <row r="69" spans="1:31" s="10" customFormat="1" ht="19.899999999999999" customHeight="1">
      <c r="B69" s="149"/>
      <c r="C69" s="99"/>
      <c r="D69" s="150" t="s">
        <v>186</v>
      </c>
      <c r="E69" s="151"/>
      <c r="F69" s="151"/>
      <c r="G69" s="151"/>
      <c r="H69" s="151"/>
      <c r="I69" s="151"/>
      <c r="J69" s="152">
        <f>J119</f>
        <v>0</v>
      </c>
      <c r="K69" s="99"/>
      <c r="L69" s="153"/>
    </row>
    <row r="70" spans="1:31" s="10" customFormat="1" ht="19.899999999999999" customHeight="1">
      <c r="B70" s="149"/>
      <c r="C70" s="99"/>
      <c r="D70" s="150" t="s">
        <v>187</v>
      </c>
      <c r="E70" s="151"/>
      <c r="F70" s="151"/>
      <c r="G70" s="151"/>
      <c r="H70" s="151"/>
      <c r="I70" s="151"/>
      <c r="J70" s="152">
        <f>J123</f>
        <v>0</v>
      </c>
      <c r="K70" s="99"/>
      <c r="L70" s="153"/>
    </row>
    <row r="71" spans="1:31" s="9" customFormat="1" ht="24.95" customHeight="1">
      <c r="B71" s="143"/>
      <c r="C71" s="144"/>
      <c r="D71" s="145" t="s">
        <v>188</v>
      </c>
      <c r="E71" s="146"/>
      <c r="F71" s="146"/>
      <c r="G71" s="146"/>
      <c r="H71" s="146"/>
      <c r="I71" s="146"/>
      <c r="J71" s="147">
        <f>J139</f>
        <v>0</v>
      </c>
      <c r="K71" s="144"/>
      <c r="L71" s="148"/>
    </row>
    <row r="72" spans="1:31" s="2" customFormat="1" ht="21.7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>
      <c r="A77" s="36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>
      <c r="A78" s="36"/>
      <c r="B78" s="37"/>
      <c r="C78" s="25" t="s">
        <v>189</v>
      </c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16</v>
      </c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414" t="str">
        <f>E7</f>
        <v>Oprava osvětlení zast. na trati Litovel předměstí - Kostelec na Hané</v>
      </c>
      <c r="F81" s="415"/>
      <c r="G81" s="415"/>
      <c r="H81" s="415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" customFormat="1" ht="12" customHeight="1">
      <c r="B82" s="23"/>
      <c r="C82" s="31" t="s">
        <v>171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5" s="2" customFormat="1" ht="16.5" customHeight="1">
      <c r="A83" s="36"/>
      <c r="B83" s="37"/>
      <c r="C83" s="38"/>
      <c r="D83" s="38"/>
      <c r="E83" s="414" t="s">
        <v>659</v>
      </c>
      <c r="F83" s="416"/>
      <c r="G83" s="416"/>
      <c r="H83" s="416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173</v>
      </c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70" t="str">
        <f>E11</f>
        <v>22.1 - URS - Oprava osvětlení zast. Jesenec</v>
      </c>
      <c r="F85" s="416"/>
      <c r="G85" s="416"/>
      <c r="H85" s="416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F14</f>
        <v>Jesenec</v>
      </c>
      <c r="G87" s="38"/>
      <c r="H87" s="38"/>
      <c r="I87" s="31" t="s">
        <v>23</v>
      </c>
      <c r="J87" s="61">
        <f>IF(J14="","",J14)</f>
        <v>0</v>
      </c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24</v>
      </c>
      <c r="D89" s="38"/>
      <c r="E89" s="38"/>
      <c r="F89" s="29" t="str">
        <f>E17</f>
        <v>Správa železnic</v>
      </c>
      <c r="G89" s="38"/>
      <c r="H89" s="38"/>
      <c r="I89" s="31" t="s">
        <v>29</v>
      </c>
      <c r="J89" s="34" t="str">
        <f>E23</f>
        <v xml:space="preserve"> </v>
      </c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27</v>
      </c>
      <c r="D90" s="38"/>
      <c r="E90" s="38"/>
      <c r="F90" s="29" t="str">
        <f>IF(E20="","",E20)</f>
        <v>Vyplň údaj</v>
      </c>
      <c r="G90" s="38"/>
      <c r="H90" s="38"/>
      <c r="I90" s="31" t="s">
        <v>31</v>
      </c>
      <c r="J90" s="34" t="str">
        <f>E26</f>
        <v>Tomáš Voldán</v>
      </c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54"/>
      <c r="B92" s="155"/>
      <c r="C92" s="156" t="s">
        <v>190</v>
      </c>
      <c r="D92" s="157" t="s">
        <v>53</v>
      </c>
      <c r="E92" s="157" t="s">
        <v>49</v>
      </c>
      <c r="F92" s="157" t="s">
        <v>50</v>
      </c>
      <c r="G92" s="157" t="s">
        <v>191</v>
      </c>
      <c r="H92" s="157" t="s">
        <v>192</v>
      </c>
      <c r="I92" s="157" t="s">
        <v>193</v>
      </c>
      <c r="J92" s="157" t="s">
        <v>180</v>
      </c>
      <c r="K92" s="158" t="s">
        <v>194</v>
      </c>
      <c r="L92" s="159"/>
      <c r="M92" s="70" t="s">
        <v>19</v>
      </c>
      <c r="N92" s="71" t="s">
        <v>38</v>
      </c>
      <c r="O92" s="71" t="s">
        <v>195</v>
      </c>
      <c r="P92" s="71" t="s">
        <v>196</v>
      </c>
      <c r="Q92" s="71" t="s">
        <v>197</v>
      </c>
      <c r="R92" s="71" t="s">
        <v>198</v>
      </c>
      <c r="S92" s="71" t="s">
        <v>199</v>
      </c>
      <c r="T92" s="72" t="s">
        <v>200</v>
      </c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</row>
    <row r="93" spans="1:65" s="2" customFormat="1" ht="22.9" customHeight="1">
      <c r="A93" s="36"/>
      <c r="B93" s="37"/>
      <c r="C93" s="77" t="s">
        <v>201</v>
      </c>
      <c r="D93" s="38"/>
      <c r="E93" s="38"/>
      <c r="F93" s="38"/>
      <c r="G93" s="38"/>
      <c r="H93" s="38"/>
      <c r="I93" s="38"/>
      <c r="J93" s="160">
        <f>BK93</f>
        <v>0</v>
      </c>
      <c r="K93" s="38"/>
      <c r="L93" s="41"/>
      <c r="M93" s="73"/>
      <c r="N93" s="161"/>
      <c r="O93" s="74"/>
      <c r="P93" s="162">
        <f>P94+P97+P118+P139</f>
        <v>0</v>
      </c>
      <c r="Q93" s="74"/>
      <c r="R93" s="162">
        <f>R94+R97+R118+R139</f>
        <v>10.0229488</v>
      </c>
      <c r="S93" s="74"/>
      <c r="T93" s="163">
        <f>T94+T97+T118+T139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67</v>
      </c>
      <c r="AU93" s="19" t="s">
        <v>181</v>
      </c>
      <c r="BK93" s="164">
        <f>BK94+BK97+BK118+BK139</f>
        <v>0</v>
      </c>
    </row>
    <row r="94" spans="1:65" s="12" customFormat="1" ht="25.9" customHeight="1">
      <c r="B94" s="165"/>
      <c r="C94" s="166"/>
      <c r="D94" s="167" t="s">
        <v>67</v>
      </c>
      <c r="E94" s="168" t="s">
        <v>75</v>
      </c>
      <c r="F94" s="168" t="s">
        <v>663</v>
      </c>
      <c r="G94" s="166"/>
      <c r="H94" s="166"/>
      <c r="I94" s="169"/>
      <c r="J94" s="170">
        <f>BK94</f>
        <v>0</v>
      </c>
      <c r="K94" s="166"/>
      <c r="L94" s="171"/>
      <c r="M94" s="172"/>
      <c r="N94" s="173"/>
      <c r="O94" s="173"/>
      <c r="P94" s="174">
        <f>SUM(P95:P96)</f>
        <v>0</v>
      </c>
      <c r="Q94" s="173"/>
      <c r="R94" s="174">
        <f>SUM(R95:R96)</f>
        <v>0</v>
      </c>
      <c r="S94" s="173"/>
      <c r="T94" s="175">
        <f>SUM(T95:T96)</f>
        <v>0</v>
      </c>
      <c r="AR94" s="176" t="s">
        <v>75</v>
      </c>
      <c r="AT94" s="177" t="s">
        <v>67</v>
      </c>
      <c r="AU94" s="177" t="s">
        <v>68</v>
      </c>
      <c r="AY94" s="176" t="s">
        <v>204</v>
      </c>
      <c r="BK94" s="178">
        <f>SUM(BK95:BK96)</f>
        <v>0</v>
      </c>
    </row>
    <row r="95" spans="1:65" s="2" customFormat="1" ht="21.75" customHeight="1">
      <c r="A95" s="36"/>
      <c r="B95" s="37"/>
      <c r="C95" s="181" t="s">
        <v>290</v>
      </c>
      <c r="D95" s="181" t="s">
        <v>207</v>
      </c>
      <c r="E95" s="182" t="s">
        <v>664</v>
      </c>
      <c r="F95" s="183" t="s">
        <v>665</v>
      </c>
      <c r="G95" s="184" t="s">
        <v>286</v>
      </c>
      <c r="H95" s="185">
        <v>20</v>
      </c>
      <c r="I95" s="186"/>
      <c r="J95" s="187">
        <f>ROUND(I95*H95,2)</f>
        <v>0</v>
      </c>
      <c r="K95" s="183" t="s">
        <v>211</v>
      </c>
      <c r="L95" s="41"/>
      <c r="M95" s="188" t="s">
        <v>19</v>
      </c>
      <c r="N95" s="189" t="s">
        <v>39</v>
      </c>
      <c r="O95" s="66"/>
      <c r="P95" s="190">
        <f>O95*H95</f>
        <v>0</v>
      </c>
      <c r="Q95" s="190">
        <v>0</v>
      </c>
      <c r="R95" s="190">
        <f>Q95*H95</f>
        <v>0</v>
      </c>
      <c r="S95" s="190">
        <v>0</v>
      </c>
      <c r="T95" s="191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2" t="s">
        <v>206</v>
      </c>
      <c r="AT95" s="192" t="s">
        <v>207</v>
      </c>
      <c r="AU95" s="192" t="s">
        <v>75</v>
      </c>
      <c r="AY95" s="19" t="s">
        <v>204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19" t="s">
        <v>75</v>
      </c>
      <c r="BK95" s="193">
        <f>ROUND(I95*H95,2)</f>
        <v>0</v>
      </c>
      <c r="BL95" s="19" t="s">
        <v>206</v>
      </c>
      <c r="BM95" s="192" t="s">
        <v>666</v>
      </c>
    </row>
    <row r="96" spans="1:65" s="2" customFormat="1" ht="11.25">
      <c r="A96" s="36"/>
      <c r="B96" s="37"/>
      <c r="C96" s="38"/>
      <c r="D96" s="194" t="s">
        <v>213</v>
      </c>
      <c r="E96" s="38"/>
      <c r="F96" s="195" t="s">
        <v>667</v>
      </c>
      <c r="G96" s="38"/>
      <c r="H96" s="38"/>
      <c r="I96" s="196"/>
      <c r="J96" s="38"/>
      <c r="K96" s="38"/>
      <c r="L96" s="41"/>
      <c r="M96" s="197"/>
      <c r="N96" s="198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213</v>
      </c>
      <c r="AU96" s="19" t="s">
        <v>75</v>
      </c>
    </row>
    <row r="97" spans="1:65" s="12" customFormat="1" ht="25.9" customHeight="1">
      <c r="B97" s="165"/>
      <c r="C97" s="166"/>
      <c r="D97" s="167" t="s">
        <v>67</v>
      </c>
      <c r="E97" s="168" t="s">
        <v>202</v>
      </c>
      <c r="F97" s="168" t="s">
        <v>203</v>
      </c>
      <c r="G97" s="166"/>
      <c r="H97" s="166"/>
      <c r="I97" s="169"/>
      <c r="J97" s="170">
        <f>BK97</f>
        <v>0</v>
      </c>
      <c r="K97" s="166"/>
      <c r="L97" s="171"/>
      <c r="M97" s="172"/>
      <c r="N97" s="173"/>
      <c r="O97" s="173"/>
      <c r="P97" s="174">
        <f>P98+P117</f>
        <v>0</v>
      </c>
      <c r="Q97" s="173"/>
      <c r="R97" s="174">
        <f>R98+R117</f>
        <v>9.9295487999999992</v>
      </c>
      <c r="S97" s="173"/>
      <c r="T97" s="175">
        <f>T98+T117</f>
        <v>0</v>
      </c>
      <c r="AR97" s="176" t="s">
        <v>75</v>
      </c>
      <c r="AT97" s="177" t="s">
        <v>67</v>
      </c>
      <c r="AU97" s="177" t="s">
        <v>68</v>
      </c>
      <c r="AY97" s="176" t="s">
        <v>204</v>
      </c>
      <c r="BK97" s="178">
        <f>BK98+BK117</f>
        <v>0</v>
      </c>
    </row>
    <row r="98" spans="1:65" s="12" customFormat="1" ht="22.9" customHeight="1">
      <c r="B98" s="165"/>
      <c r="C98" s="166"/>
      <c r="D98" s="167" t="s">
        <v>67</v>
      </c>
      <c r="E98" s="179" t="s">
        <v>80</v>
      </c>
      <c r="F98" s="179" t="s">
        <v>205</v>
      </c>
      <c r="G98" s="166"/>
      <c r="H98" s="166"/>
      <c r="I98" s="169"/>
      <c r="J98" s="180">
        <f>BK98</f>
        <v>0</v>
      </c>
      <c r="K98" s="166"/>
      <c r="L98" s="171"/>
      <c r="M98" s="172"/>
      <c r="N98" s="173"/>
      <c r="O98" s="173"/>
      <c r="P98" s="174">
        <f>SUM(P99:P116)</f>
        <v>0</v>
      </c>
      <c r="Q98" s="173"/>
      <c r="R98" s="174">
        <f>SUM(R99:R116)</f>
        <v>9.9295487999999992</v>
      </c>
      <c r="S98" s="173"/>
      <c r="T98" s="175">
        <f>SUM(T99:T116)</f>
        <v>0</v>
      </c>
      <c r="AR98" s="176" t="s">
        <v>75</v>
      </c>
      <c r="AT98" s="177" t="s">
        <v>67</v>
      </c>
      <c r="AU98" s="177" t="s">
        <v>75</v>
      </c>
      <c r="AY98" s="176" t="s">
        <v>204</v>
      </c>
      <c r="BK98" s="178">
        <f>SUM(BK99:BK116)</f>
        <v>0</v>
      </c>
    </row>
    <row r="99" spans="1:65" s="2" customFormat="1" ht="21.75" customHeight="1">
      <c r="A99" s="36"/>
      <c r="B99" s="37"/>
      <c r="C99" s="181" t="s">
        <v>206</v>
      </c>
      <c r="D99" s="181" t="s">
        <v>207</v>
      </c>
      <c r="E99" s="182" t="s">
        <v>208</v>
      </c>
      <c r="F99" s="183" t="s">
        <v>209</v>
      </c>
      <c r="G99" s="184" t="s">
        <v>210</v>
      </c>
      <c r="H99" s="185">
        <v>0.25600000000000001</v>
      </c>
      <c r="I99" s="186"/>
      <c r="J99" s="187">
        <f>ROUND(I99*H99,2)</f>
        <v>0</v>
      </c>
      <c r="K99" s="183" t="s">
        <v>211</v>
      </c>
      <c r="L99" s="41"/>
      <c r="M99" s="188" t="s">
        <v>19</v>
      </c>
      <c r="N99" s="189" t="s">
        <v>39</v>
      </c>
      <c r="O99" s="66"/>
      <c r="P99" s="190">
        <f>O99*H99</f>
        <v>0</v>
      </c>
      <c r="Q99" s="190">
        <v>2.16</v>
      </c>
      <c r="R99" s="190">
        <f>Q99*H99</f>
        <v>0.55296000000000001</v>
      </c>
      <c r="S99" s="190">
        <v>0</v>
      </c>
      <c r="T99" s="191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2" t="s">
        <v>206</v>
      </c>
      <c r="AT99" s="192" t="s">
        <v>207</v>
      </c>
      <c r="AU99" s="192" t="s">
        <v>80</v>
      </c>
      <c r="AY99" s="19" t="s">
        <v>204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9" t="s">
        <v>75</v>
      </c>
      <c r="BK99" s="193">
        <f>ROUND(I99*H99,2)</f>
        <v>0</v>
      </c>
      <c r="BL99" s="19" t="s">
        <v>206</v>
      </c>
      <c r="BM99" s="192" t="s">
        <v>668</v>
      </c>
    </row>
    <row r="100" spans="1:65" s="2" customFormat="1" ht="11.25">
      <c r="A100" s="36"/>
      <c r="B100" s="37"/>
      <c r="C100" s="38"/>
      <c r="D100" s="194" t="s">
        <v>213</v>
      </c>
      <c r="E100" s="38"/>
      <c r="F100" s="195" t="s">
        <v>214</v>
      </c>
      <c r="G100" s="38"/>
      <c r="H100" s="38"/>
      <c r="I100" s="196"/>
      <c r="J100" s="38"/>
      <c r="K100" s="38"/>
      <c r="L100" s="41"/>
      <c r="M100" s="197"/>
      <c r="N100" s="198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213</v>
      </c>
      <c r="AU100" s="19" t="s">
        <v>80</v>
      </c>
    </row>
    <row r="101" spans="1:65" s="13" customFormat="1" ht="11.25">
      <c r="B101" s="199"/>
      <c r="C101" s="200"/>
      <c r="D101" s="201" t="s">
        <v>215</v>
      </c>
      <c r="E101" s="202" t="s">
        <v>19</v>
      </c>
      <c r="F101" s="203" t="s">
        <v>669</v>
      </c>
      <c r="G101" s="200"/>
      <c r="H101" s="204">
        <v>0.25600000000000001</v>
      </c>
      <c r="I101" s="205"/>
      <c r="J101" s="200"/>
      <c r="K101" s="200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215</v>
      </c>
      <c r="AU101" s="210" t="s">
        <v>80</v>
      </c>
      <c r="AV101" s="13" t="s">
        <v>80</v>
      </c>
      <c r="AW101" s="13" t="s">
        <v>30</v>
      </c>
      <c r="AX101" s="13" t="s">
        <v>68</v>
      </c>
      <c r="AY101" s="210" t="s">
        <v>204</v>
      </c>
    </row>
    <row r="102" spans="1:65" s="14" customFormat="1" ht="11.25">
      <c r="B102" s="211"/>
      <c r="C102" s="212"/>
      <c r="D102" s="201" t="s">
        <v>215</v>
      </c>
      <c r="E102" s="213" t="s">
        <v>19</v>
      </c>
      <c r="F102" s="214" t="s">
        <v>217</v>
      </c>
      <c r="G102" s="212"/>
      <c r="H102" s="215">
        <v>0.25600000000000001</v>
      </c>
      <c r="I102" s="216"/>
      <c r="J102" s="212"/>
      <c r="K102" s="212"/>
      <c r="L102" s="217"/>
      <c r="M102" s="218"/>
      <c r="N102" s="219"/>
      <c r="O102" s="219"/>
      <c r="P102" s="219"/>
      <c r="Q102" s="219"/>
      <c r="R102" s="219"/>
      <c r="S102" s="219"/>
      <c r="T102" s="220"/>
      <c r="AT102" s="221" t="s">
        <v>215</v>
      </c>
      <c r="AU102" s="221" t="s">
        <v>80</v>
      </c>
      <c r="AV102" s="14" t="s">
        <v>206</v>
      </c>
      <c r="AW102" s="14" t="s">
        <v>30</v>
      </c>
      <c r="AX102" s="14" t="s">
        <v>75</v>
      </c>
      <c r="AY102" s="221" t="s">
        <v>204</v>
      </c>
    </row>
    <row r="103" spans="1:65" s="2" customFormat="1" ht="21.75" customHeight="1">
      <c r="A103" s="36"/>
      <c r="B103" s="37"/>
      <c r="C103" s="181" t="s">
        <v>218</v>
      </c>
      <c r="D103" s="181" t="s">
        <v>207</v>
      </c>
      <c r="E103" s="182" t="s">
        <v>219</v>
      </c>
      <c r="F103" s="183" t="s">
        <v>220</v>
      </c>
      <c r="G103" s="184" t="s">
        <v>210</v>
      </c>
      <c r="H103" s="185">
        <v>0.25600000000000001</v>
      </c>
      <c r="I103" s="186"/>
      <c r="J103" s="187">
        <f>ROUND(I103*H103,2)</f>
        <v>0</v>
      </c>
      <c r="K103" s="183" t="s">
        <v>211</v>
      </c>
      <c r="L103" s="41"/>
      <c r="M103" s="188" t="s">
        <v>19</v>
      </c>
      <c r="N103" s="189" t="s">
        <v>39</v>
      </c>
      <c r="O103" s="66"/>
      <c r="P103" s="190">
        <f>O103*H103</f>
        <v>0</v>
      </c>
      <c r="Q103" s="190">
        <v>1.98</v>
      </c>
      <c r="R103" s="190">
        <f>Q103*H103</f>
        <v>0.50688</v>
      </c>
      <c r="S103" s="190">
        <v>0</v>
      </c>
      <c r="T103" s="191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2" t="s">
        <v>206</v>
      </c>
      <c r="AT103" s="192" t="s">
        <v>207</v>
      </c>
      <c r="AU103" s="192" t="s">
        <v>80</v>
      </c>
      <c r="AY103" s="19" t="s">
        <v>204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9" t="s">
        <v>75</v>
      </c>
      <c r="BK103" s="193">
        <f>ROUND(I103*H103,2)</f>
        <v>0</v>
      </c>
      <c r="BL103" s="19" t="s">
        <v>206</v>
      </c>
      <c r="BM103" s="192" t="s">
        <v>670</v>
      </c>
    </row>
    <row r="104" spans="1:65" s="2" customFormat="1" ht="11.25">
      <c r="A104" s="36"/>
      <c r="B104" s="37"/>
      <c r="C104" s="38"/>
      <c r="D104" s="194" t="s">
        <v>213</v>
      </c>
      <c r="E104" s="38"/>
      <c r="F104" s="195" t="s">
        <v>222</v>
      </c>
      <c r="G104" s="38"/>
      <c r="H104" s="38"/>
      <c r="I104" s="196"/>
      <c r="J104" s="38"/>
      <c r="K104" s="38"/>
      <c r="L104" s="41"/>
      <c r="M104" s="197"/>
      <c r="N104" s="198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213</v>
      </c>
      <c r="AU104" s="19" t="s">
        <v>80</v>
      </c>
    </row>
    <row r="105" spans="1:65" s="13" customFormat="1" ht="11.25">
      <c r="B105" s="199"/>
      <c r="C105" s="200"/>
      <c r="D105" s="201" t="s">
        <v>215</v>
      </c>
      <c r="E105" s="202" t="s">
        <v>19</v>
      </c>
      <c r="F105" s="203" t="s">
        <v>669</v>
      </c>
      <c r="G105" s="200"/>
      <c r="H105" s="204">
        <v>0.25600000000000001</v>
      </c>
      <c r="I105" s="205"/>
      <c r="J105" s="200"/>
      <c r="K105" s="200"/>
      <c r="L105" s="206"/>
      <c r="M105" s="207"/>
      <c r="N105" s="208"/>
      <c r="O105" s="208"/>
      <c r="P105" s="208"/>
      <c r="Q105" s="208"/>
      <c r="R105" s="208"/>
      <c r="S105" s="208"/>
      <c r="T105" s="209"/>
      <c r="AT105" s="210" t="s">
        <v>215</v>
      </c>
      <c r="AU105" s="210" t="s">
        <v>80</v>
      </c>
      <c r="AV105" s="13" t="s">
        <v>80</v>
      </c>
      <c r="AW105" s="13" t="s">
        <v>30</v>
      </c>
      <c r="AX105" s="13" t="s">
        <v>68</v>
      </c>
      <c r="AY105" s="210" t="s">
        <v>204</v>
      </c>
    </row>
    <row r="106" spans="1:65" s="14" customFormat="1" ht="11.25">
      <c r="B106" s="211"/>
      <c r="C106" s="212"/>
      <c r="D106" s="201" t="s">
        <v>215</v>
      </c>
      <c r="E106" s="213" t="s">
        <v>19</v>
      </c>
      <c r="F106" s="214" t="s">
        <v>217</v>
      </c>
      <c r="G106" s="212"/>
      <c r="H106" s="215">
        <v>0.25600000000000001</v>
      </c>
      <c r="I106" s="216"/>
      <c r="J106" s="212"/>
      <c r="K106" s="212"/>
      <c r="L106" s="217"/>
      <c r="M106" s="218"/>
      <c r="N106" s="219"/>
      <c r="O106" s="219"/>
      <c r="P106" s="219"/>
      <c r="Q106" s="219"/>
      <c r="R106" s="219"/>
      <c r="S106" s="219"/>
      <c r="T106" s="220"/>
      <c r="AT106" s="221" t="s">
        <v>215</v>
      </c>
      <c r="AU106" s="221" t="s">
        <v>80</v>
      </c>
      <c r="AV106" s="14" t="s">
        <v>206</v>
      </c>
      <c r="AW106" s="14" t="s">
        <v>30</v>
      </c>
      <c r="AX106" s="14" t="s">
        <v>75</v>
      </c>
      <c r="AY106" s="221" t="s">
        <v>204</v>
      </c>
    </row>
    <row r="107" spans="1:65" s="2" customFormat="1" ht="21.75" customHeight="1">
      <c r="A107" s="36"/>
      <c r="B107" s="37"/>
      <c r="C107" s="181" t="s">
        <v>223</v>
      </c>
      <c r="D107" s="181" t="s">
        <v>207</v>
      </c>
      <c r="E107" s="182" t="s">
        <v>224</v>
      </c>
      <c r="F107" s="183" t="s">
        <v>225</v>
      </c>
      <c r="G107" s="184" t="s">
        <v>210</v>
      </c>
      <c r="H107" s="185">
        <v>3.84</v>
      </c>
      <c r="I107" s="186"/>
      <c r="J107" s="187">
        <f>ROUND(I107*H107,2)</f>
        <v>0</v>
      </c>
      <c r="K107" s="183" t="s">
        <v>211</v>
      </c>
      <c r="L107" s="41"/>
      <c r="M107" s="188" t="s">
        <v>19</v>
      </c>
      <c r="N107" s="189" t="s">
        <v>39</v>
      </c>
      <c r="O107" s="66"/>
      <c r="P107" s="190">
        <f>O107*H107</f>
        <v>0</v>
      </c>
      <c r="Q107" s="190">
        <v>2.3010199999999998</v>
      </c>
      <c r="R107" s="190">
        <f>Q107*H107</f>
        <v>8.8359167999999997</v>
      </c>
      <c r="S107" s="190">
        <v>0</v>
      </c>
      <c r="T107" s="191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2" t="s">
        <v>206</v>
      </c>
      <c r="AT107" s="192" t="s">
        <v>207</v>
      </c>
      <c r="AU107" s="192" t="s">
        <v>80</v>
      </c>
      <c r="AY107" s="19" t="s">
        <v>204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9" t="s">
        <v>75</v>
      </c>
      <c r="BK107" s="193">
        <f>ROUND(I107*H107,2)</f>
        <v>0</v>
      </c>
      <c r="BL107" s="19" t="s">
        <v>206</v>
      </c>
      <c r="BM107" s="192" t="s">
        <v>671</v>
      </c>
    </row>
    <row r="108" spans="1:65" s="2" customFormat="1" ht="11.25">
      <c r="A108" s="36"/>
      <c r="B108" s="37"/>
      <c r="C108" s="38"/>
      <c r="D108" s="194" t="s">
        <v>213</v>
      </c>
      <c r="E108" s="38"/>
      <c r="F108" s="195" t="s">
        <v>227</v>
      </c>
      <c r="G108" s="38"/>
      <c r="H108" s="38"/>
      <c r="I108" s="196"/>
      <c r="J108" s="38"/>
      <c r="K108" s="38"/>
      <c r="L108" s="41"/>
      <c r="M108" s="197"/>
      <c r="N108" s="198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213</v>
      </c>
      <c r="AU108" s="19" t="s">
        <v>80</v>
      </c>
    </row>
    <row r="109" spans="1:65" s="13" customFormat="1" ht="11.25">
      <c r="B109" s="199"/>
      <c r="C109" s="200"/>
      <c r="D109" s="201" t="s">
        <v>215</v>
      </c>
      <c r="E109" s="202" t="s">
        <v>19</v>
      </c>
      <c r="F109" s="203" t="s">
        <v>672</v>
      </c>
      <c r="G109" s="200"/>
      <c r="H109" s="204">
        <v>3.84</v>
      </c>
      <c r="I109" s="205"/>
      <c r="J109" s="200"/>
      <c r="K109" s="200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215</v>
      </c>
      <c r="AU109" s="210" t="s">
        <v>80</v>
      </c>
      <c r="AV109" s="13" t="s">
        <v>80</v>
      </c>
      <c r="AW109" s="13" t="s">
        <v>30</v>
      </c>
      <c r="AX109" s="13" t="s">
        <v>68</v>
      </c>
      <c r="AY109" s="210" t="s">
        <v>204</v>
      </c>
    </row>
    <row r="110" spans="1:65" s="14" customFormat="1" ht="11.25">
      <c r="B110" s="211"/>
      <c r="C110" s="212"/>
      <c r="D110" s="201" t="s">
        <v>215</v>
      </c>
      <c r="E110" s="213" t="s">
        <v>19</v>
      </c>
      <c r="F110" s="214" t="s">
        <v>217</v>
      </c>
      <c r="G110" s="212"/>
      <c r="H110" s="215">
        <v>3.84</v>
      </c>
      <c r="I110" s="216"/>
      <c r="J110" s="212"/>
      <c r="K110" s="212"/>
      <c r="L110" s="217"/>
      <c r="M110" s="218"/>
      <c r="N110" s="219"/>
      <c r="O110" s="219"/>
      <c r="P110" s="219"/>
      <c r="Q110" s="219"/>
      <c r="R110" s="219"/>
      <c r="S110" s="219"/>
      <c r="T110" s="220"/>
      <c r="AT110" s="221" t="s">
        <v>215</v>
      </c>
      <c r="AU110" s="221" t="s">
        <v>80</v>
      </c>
      <c r="AV110" s="14" t="s">
        <v>206</v>
      </c>
      <c r="AW110" s="14" t="s">
        <v>30</v>
      </c>
      <c r="AX110" s="14" t="s">
        <v>75</v>
      </c>
      <c r="AY110" s="221" t="s">
        <v>204</v>
      </c>
    </row>
    <row r="111" spans="1:65" s="2" customFormat="1" ht="16.5" customHeight="1">
      <c r="A111" s="36"/>
      <c r="B111" s="37"/>
      <c r="C111" s="181" t="s">
        <v>229</v>
      </c>
      <c r="D111" s="181" t="s">
        <v>207</v>
      </c>
      <c r="E111" s="182" t="s">
        <v>230</v>
      </c>
      <c r="F111" s="183" t="s">
        <v>231</v>
      </c>
      <c r="G111" s="184" t="s">
        <v>232</v>
      </c>
      <c r="H111" s="185">
        <v>12.8</v>
      </c>
      <c r="I111" s="186"/>
      <c r="J111" s="187">
        <f>ROUND(I111*H111,2)</f>
        <v>0</v>
      </c>
      <c r="K111" s="183" t="s">
        <v>211</v>
      </c>
      <c r="L111" s="41"/>
      <c r="M111" s="188" t="s">
        <v>19</v>
      </c>
      <c r="N111" s="189" t="s">
        <v>39</v>
      </c>
      <c r="O111" s="66"/>
      <c r="P111" s="190">
        <f>O111*H111</f>
        <v>0</v>
      </c>
      <c r="Q111" s="190">
        <v>2.64E-3</v>
      </c>
      <c r="R111" s="190">
        <f>Q111*H111</f>
        <v>3.3792000000000003E-2</v>
      </c>
      <c r="S111" s="190">
        <v>0</v>
      </c>
      <c r="T111" s="191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2" t="s">
        <v>206</v>
      </c>
      <c r="AT111" s="192" t="s">
        <v>207</v>
      </c>
      <c r="AU111" s="192" t="s">
        <v>80</v>
      </c>
      <c r="AY111" s="19" t="s">
        <v>204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19" t="s">
        <v>75</v>
      </c>
      <c r="BK111" s="193">
        <f>ROUND(I111*H111,2)</f>
        <v>0</v>
      </c>
      <c r="BL111" s="19" t="s">
        <v>206</v>
      </c>
      <c r="BM111" s="192" t="s">
        <v>673</v>
      </c>
    </row>
    <row r="112" spans="1:65" s="2" customFormat="1" ht="11.25">
      <c r="A112" s="36"/>
      <c r="B112" s="37"/>
      <c r="C112" s="38"/>
      <c r="D112" s="194" t="s">
        <v>213</v>
      </c>
      <c r="E112" s="38"/>
      <c r="F112" s="195" t="s">
        <v>234</v>
      </c>
      <c r="G112" s="38"/>
      <c r="H112" s="38"/>
      <c r="I112" s="196"/>
      <c r="J112" s="38"/>
      <c r="K112" s="38"/>
      <c r="L112" s="41"/>
      <c r="M112" s="197"/>
      <c r="N112" s="198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213</v>
      </c>
      <c r="AU112" s="19" t="s">
        <v>80</v>
      </c>
    </row>
    <row r="113" spans="1:65" s="13" customFormat="1" ht="11.25">
      <c r="B113" s="199"/>
      <c r="C113" s="200"/>
      <c r="D113" s="201" t="s">
        <v>215</v>
      </c>
      <c r="E113" s="202" t="s">
        <v>19</v>
      </c>
      <c r="F113" s="203" t="s">
        <v>674</v>
      </c>
      <c r="G113" s="200"/>
      <c r="H113" s="204">
        <v>12.8</v>
      </c>
      <c r="I113" s="205"/>
      <c r="J113" s="200"/>
      <c r="K113" s="200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215</v>
      </c>
      <c r="AU113" s="210" t="s">
        <v>80</v>
      </c>
      <c r="AV113" s="13" t="s">
        <v>80</v>
      </c>
      <c r="AW113" s="13" t="s">
        <v>30</v>
      </c>
      <c r="AX113" s="13" t="s">
        <v>68</v>
      </c>
      <c r="AY113" s="210" t="s">
        <v>204</v>
      </c>
    </row>
    <row r="114" spans="1:65" s="14" customFormat="1" ht="11.25">
      <c r="B114" s="211"/>
      <c r="C114" s="212"/>
      <c r="D114" s="201" t="s">
        <v>215</v>
      </c>
      <c r="E114" s="213" t="s">
        <v>19</v>
      </c>
      <c r="F114" s="214" t="s">
        <v>217</v>
      </c>
      <c r="G114" s="212"/>
      <c r="H114" s="215">
        <v>12.8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215</v>
      </c>
      <c r="AU114" s="221" t="s">
        <v>80</v>
      </c>
      <c r="AV114" s="14" t="s">
        <v>206</v>
      </c>
      <c r="AW114" s="14" t="s">
        <v>30</v>
      </c>
      <c r="AX114" s="14" t="s">
        <v>75</v>
      </c>
      <c r="AY114" s="221" t="s">
        <v>204</v>
      </c>
    </row>
    <row r="115" spans="1:65" s="2" customFormat="1" ht="16.5" customHeight="1">
      <c r="A115" s="36"/>
      <c r="B115" s="37"/>
      <c r="C115" s="181" t="s">
        <v>236</v>
      </c>
      <c r="D115" s="181" t="s">
        <v>207</v>
      </c>
      <c r="E115" s="182" t="s">
        <v>237</v>
      </c>
      <c r="F115" s="183" t="s">
        <v>238</v>
      </c>
      <c r="G115" s="184" t="s">
        <v>232</v>
      </c>
      <c r="H115" s="185">
        <v>12.8</v>
      </c>
      <c r="I115" s="186"/>
      <c r="J115" s="187">
        <f>ROUND(I115*H115,2)</f>
        <v>0</v>
      </c>
      <c r="K115" s="183" t="s">
        <v>211</v>
      </c>
      <c r="L115" s="41"/>
      <c r="M115" s="188" t="s">
        <v>19</v>
      </c>
      <c r="N115" s="189" t="s">
        <v>39</v>
      </c>
      <c r="O115" s="66"/>
      <c r="P115" s="190">
        <f>O115*H115</f>
        <v>0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2" t="s">
        <v>206</v>
      </c>
      <c r="AT115" s="192" t="s">
        <v>207</v>
      </c>
      <c r="AU115" s="192" t="s">
        <v>80</v>
      </c>
      <c r="AY115" s="19" t="s">
        <v>204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9" t="s">
        <v>75</v>
      </c>
      <c r="BK115" s="193">
        <f>ROUND(I115*H115,2)</f>
        <v>0</v>
      </c>
      <c r="BL115" s="19" t="s">
        <v>206</v>
      </c>
      <c r="BM115" s="192" t="s">
        <v>675</v>
      </c>
    </row>
    <row r="116" spans="1:65" s="2" customFormat="1" ht="11.25">
      <c r="A116" s="36"/>
      <c r="B116" s="37"/>
      <c r="C116" s="38"/>
      <c r="D116" s="194" t="s">
        <v>213</v>
      </c>
      <c r="E116" s="38"/>
      <c r="F116" s="195" t="s">
        <v>240</v>
      </c>
      <c r="G116" s="38"/>
      <c r="H116" s="38"/>
      <c r="I116" s="196"/>
      <c r="J116" s="38"/>
      <c r="K116" s="38"/>
      <c r="L116" s="41"/>
      <c r="M116" s="197"/>
      <c r="N116" s="198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213</v>
      </c>
      <c r="AU116" s="19" t="s">
        <v>80</v>
      </c>
    </row>
    <row r="117" spans="1:65" s="12" customFormat="1" ht="22.9" customHeight="1">
      <c r="B117" s="165"/>
      <c r="C117" s="166"/>
      <c r="D117" s="167" t="s">
        <v>67</v>
      </c>
      <c r="E117" s="179" t="s">
        <v>241</v>
      </c>
      <c r="F117" s="179" t="s">
        <v>242</v>
      </c>
      <c r="G117" s="166"/>
      <c r="H117" s="166"/>
      <c r="I117" s="169"/>
      <c r="J117" s="180">
        <f>BK117</f>
        <v>0</v>
      </c>
      <c r="K117" s="166"/>
      <c r="L117" s="171"/>
      <c r="M117" s="172"/>
      <c r="N117" s="173"/>
      <c r="O117" s="173"/>
      <c r="P117" s="174">
        <v>0</v>
      </c>
      <c r="Q117" s="173"/>
      <c r="R117" s="174">
        <v>0</v>
      </c>
      <c r="S117" s="173"/>
      <c r="T117" s="175">
        <v>0</v>
      </c>
      <c r="AR117" s="176" t="s">
        <v>75</v>
      </c>
      <c r="AT117" s="177" t="s">
        <v>67</v>
      </c>
      <c r="AU117" s="177" t="s">
        <v>75</v>
      </c>
      <c r="AY117" s="176" t="s">
        <v>204</v>
      </c>
      <c r="BK117" s="178">
        <v>0</v>
      </c>
    </row>
    <row r="118" spans="1:65" s="12" customFormat="1" ht="25.9" customHeight="1">
      <c r="B118" s="165"/>
      <c r="C118" s="166"/>
      <c r="D118" s="167" t="s">
        <v>67</v>
      </c>
      <c r="E118" s="168" t="s">
        <v>243</v>
      </c>
      <c r="F118" s="168" t="s">
        <v>244</v>
      </c>
      <c r="G118" s="166"/>
      <c r="H118" s="166"/>
      <c r="I118" s="169"/>
      <c r="J118" s="170">
        <f>BK118</f>
        <v>0</v>
      </c>
      <c r="K118" s="166"/>
      <c r="L118" s="171"/>
      <c r="M118" s="172"/>
      <c r="N118" s="173"/>
      <c r="O118" s="173"/>
      <c r="P118" s="174">
        <f>P119+P123</f>
        <v>0</v>
      </c>
      <c r="Q118" s="173"/>
      <c r="R118" s="174">
        <f>R119+R123</f>
        <v>9.3400000000000011E-2</v>
      </c>
      <c r="S118" s="173"/>
      <c r="T118" s="175">
        <f>T119+T123</f>
        <v>0</v>
      </c>
      <c r="AR118" s="176" t="s">
        <v>245</v>
      </c>
      <c r="AT118" s="177" t="s">
        <v>67</v>
      </c>
      <c r="AU118" s="177" t="s">
        <v>68</v>
      </c>
      <c r="AY118" s="176" t="s">
        <v>204</v>
      </c>
      <c r="BK118" s="178">
        <f>BK119+BK123</f>
        <v>0</v>
      </c>
    </row>
    <row r="119" spans="1:65" s="12" customFormat="1" ht="22.9" customHeight="1">
      <c r="B119" s="165"/>
      <c r="C119" s="166"/>
      <c r="D119" s="167" t="s">
        <v>67</v>
      </c>
      <c r="E119" s="179" t="s">
        <v>246</v>
      </c>
      <c r="F119" s="179" t="s">
        <v>247</v>
      </c>
      <c r="G119" s="166"/>
      <c r="H119" s="166"/>
      <c r="I119" s="169"/>
      <c r="J119" s="180">
        <f>BK119</f>
        <v>0</v>
      </c>
      <c r="K119" s="166"/>
      <c r="L119" s="171"/>
      <c r="M119" s="172"/>
      <c r="N119" s="173"/>
      <c r="O119" s="173"/>
      <c r="P119" s="174">
        <f>SUM(P120:P122)</f>
        <v>0</v>
      </c>
      <c r="Q119" s="173"/>
      <c r="R119" s="174">
        <f>SUM(R120:R122)</f>
        <v>4.4400000000000002E-2</v>
      </c>
      <c r="S119" s="173"/>
      <c r="T119" s="175">
        <f>SUM(T120:T122)</f>
        <v>0</v>
      </c>
      <c r="AR119" s="176" t="s">
        <v>245</v>
      </c>
      <c r="AT119" s="177" t="s">
        <v>67</v>
      </c>
      <c r="AU119" s="177" t="s">
        <v>75</v>
      </c>
      <c r="AY119" s="176" t="s">
        <v>204</v>
      </c>
      <c r="BK119" s="178">
        <f>SUM(BK120:BK122)</f>
        <v>0</v>
      </c>
    </row>
    <row r="120" spans="1:65" s="2" customFormat="1" ht="16.5" customHeight="1">
      <c r="A120" s="36"/>
      <c r="B120" s="37"/>
      <c r="C120" s="181" t="s">
        <v>457</v>
      </c>
      <c r="D120" s="181" t="s">
        <v>207</v>
      </c>
      <c r="E120" s="182" t="s">
        <v>249</v>
      </c>
      <c r="F120" s="183" t="s">
        <v>250</v>
      </c>
      <c r="G120" s="184" t="s">
        <v>251</v>
      </c>
      <c r="H120" s="185">
        <v>12</v>
      </c>
      <c r="I120" s="186"/>
      <c r="J120" s="187">
        <f>ROUND(I120*H120,2)</f>
        <v>0</v>
      </c>
      <c r="K120" s="183" t="s">
        <v>211</v>
      </c>
      <c r="L120" s="41"/>
      <c r="M120" s="188" t="s">
        <v>19</v>
      </c>
      <c r="N120" s="189" t="s">
        <v>39</v>
      </c>
      <c r="O120" s="66"/>
      <c r="P120" s="190">
        <f>O120*H120</f>
        <v>0</v>
      </c>
      <c r="Q120" s="190">
        <v>0</v>
      </c>
      <c r="R120" s="190">
        <f>Q120*H120</f>
        <v>0</v>
      </c>
      <c r="S120" s="190">
        <v>0</v>
      </c>
      <c r="T120" s="191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2" t="s">
        <v>252</v>
      </c>
      <c r="AT120" s="192" t="s">
        <v>207</v>
      </c>
      <c r="AU120" s="192" t="s">
        <v>80</v>
      </c>
      <c r="AY120" s="19" t="s">
        <v>204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9" t="s">
        <v>75</v>
      </c>
      <c r="BK120" s="193">
        <f>ROUND(I120*H120,2)</f>
        <v>0</v>
      </c>
      <c r="BL120" s="19" t="s">
        <v>252</v>
      </c>
      <c r="BM120" s="192" t="s">
        <v>676</v>
      </c>
    </row>
    <row r="121" spans="1:65" s="2" customFormat="1" ht="11.25">
      <c r="A121" s="36"/>
      <c r="B121" s="37"/>
      <c r="C121" s="38"/>
      <c r="D121" s="194" t="s">
        <v>213</v>
      </c>
      <c r="E121" s="38"/>
      <c r="F121" s="195" t="s">
        <v>254</v>
      </c>
      <c r="G121" s="38"/>
      <c r="H121" s="38"/>
      <c r="I121" s="196"/>
      <c r="J121" s="38"/>
      <c r="K121" s="38"/>
      <c r="L121" s="41"/>
      <c r="M121" s="197"/>
      <c r="N121" s="198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213</v>
      </c>
      <c r="AU121" s="19" t="s">
        <v>80</v>
      </c>
    </row>
    <row r="122" spans="1:65" s="2" customFormat="1" ht="16.5" customHeight="1">
      <c r="A122" s="36"/>
      <c r="B122" s="37"/>
      <c r="C122" s="222" t="s">
        <v>268</v>
      </c>
      <c r="D122" s="222" t="s">
        <v>243</v>
      </c>
      <c r="E122" s="223" t="s">
        <v>256</v>
      </c>
      <c r="F122" s="224" t="s">
        <v>257</v>
      </c>
      <c r="G122" s="225" t="s">
        <v>251</v>
      </c>
      <c r="H122" s="226">
        <v>12</v>
      </c>
      <c r="I122" s="227"/>
      <c r="J122" s="228">
        <f>ROUND(I122*H122,2)</f>
        <v>0</v>
      </c>
      <c r="K122" s="224" t="s">
        <v>211</v>
      </c>
      <c r="L122" s="229"/>
      <c r="M122" s="230" t="s">
        <v>19</v>
      </c>
      <c r="N122" s="231" t="s">
        <v>39</v>
      </c>
      <c r="O122" s="66"/>
      <c r="P122" s="190">
        <f>O122*H122</f>
        <v>0</v>
      </c>
      <c r="Q122" s="190">
        <v>3.7000000000000002E-3</v>
      </c>
      <c r="R122" s="190">
        <f>Q122*H122</f>
        <v>4.4400000000000002E-2</v>
      </c>
      <c r="S122" s="190">
        <v>0</v>
      </c>
      <c r="T122" s="191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2" t="s">
        <v>258</v>
      </c>
      <c r="AT122" s="192" t="s">
        <v>243</v>
      </c>
      <c r="AU122" s="192" t="s">
        <v>80</v>
      </c>
      <c r="AY122" s="19" t="s">
        <v>204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9" t="s">
        <v>75</v>
      </c>
      <c r="BK122" s="193">
        <f>ROUND(I122*H122,2)</f>
        <v>0</v>
      </c>
      <c r="BL122" s="19" t="s">
        <v>252</v>
      </c>
      <c r="BM122" s="192" t="s">
        <v>677</v>
      </c>
    </row>
    <row r="123" spans="1:65" s="12" customFormat="1" ht="22.9" customHeight="1">
      <c r="B123" s="165"/>
      <c r="C123" s="166"/>
      <c r="D123" s="167" t="s">
        <v>67</v>
      </c>
      <c r="E123" s="179" t="s">
        <v>260</v>
      </c>
      <c r="F123" s="179" t="s">
        <v>261</v>
      </c>
      <c r="G123" s="166"/>
      <c r="H123" s="166"/>
      <c r="I123" s="169"/>
      <c r="J123" s="180">
        <f>BK123</f>
        <v>0</v>
      </c>
      <c r="K123" s="166"/>
      <c r="L123" s="171"/>
      <c r="M123" s="172"/>
      <c r="N123" s="173"/>
      <c r="O123" s="173"/>
      <c r="P123" s="174">
        <f>SUM(P124:P138)</f>
        <v>0</v>
      </c>
      <c r="Q123" s="173"/>
      <c r="R123" s="174">
        <f>SUM(R124:R138)</f>
        <v>4.9000000000000002E-2</v>
      </c>
      <c r="S123" s="173"/>
      <c r="T123" s="175">
        <f>SUM(T124:T138)</f>
        <v>0</v>
      </c>
      <c r="AR123" s="176" t="s">
        <v>245</v>
      </c>
      <c r="AT123" s="177" t="s">
        <v>67</v>
      </c>
      <c r="AU123" s="177" t="s">
        <v>75</v>
      </c>
      <c r="AY123" s="176" t="s">
        <v>204</v>
      </c>
      <c r="BK123" s="178">
        <f>SUM(BK124:BK138)</f>
        <v>0</v>
      </c>
    </row>
    <row r="124" spans="1:65" s="2" customFormat="1" ht="16.5" customHeight="1">
      <c r="A124" s="36"/>
      <c r="B124" s="37"/>
      <c r="C124" s="181" t="s">
        <v>345</v>
      </c>
      <c r="D124" s="181" t="s">
        <v>207</v>
      </c>
      <c r="E124" s="182" t="s">
        <v>263</v>
      </c>
      <c r="F124" s="183" t="s">
        <v>264</v>
      </c>
      <c r="G124" s="184" t="s">
        <v>265</v>
      </c>
      <c r="H124" s="185">
        <v>3</v>
      </c>
      <c r="I124" s="186"/>
      <c r="J124" s="187">
        <f>ROUND(I124*H124,2)</f>
        <v>0</v>
      </c>
      <c r="K124" s="183" t="s">
        <v>19</v>
      </c>
      <c r="L124" s="41"/>
      <c r="M124" s="188" t="s">
        <v>19</v>
      </c>
      <c r="N124" s="189" t="s">
        <v>39</v>
      </c>
      <c r="O124" s="66"/>
      <c r="P124" s="190">
        <f>O124*H124</f>
        <v>0</v>
      </c>
      <c r="Q124" s="190">
        <v>9.9000000000000008E-3</v>
      </c>
      <c r="R124" s="190">
        <f>Q124*H124</f>
        <v>2.9700000000000004E-2</v>
      </c>
      <c r="S124" s="190">
        <v>0</v>
      </c>
      <c r="T124" s="19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2" t="s">
        <v>252</v>
      </c>
      <c r="AT124" s="192" t="s">
        <v>207</v>
      </c>
      <c r="AU124" s="192" t="s">
        <v>80</v>
      </c>
      <c r="AY124" s="19" t="s">
        <v>204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9" t="s">
        <v>75</v>
      </c>
      <c r="BK124" s="193">
        <f>ROUND(I124*H124,2)</f>
        <v>0</v>
      </c>
      <c r="BL124" s="19" t="s">
        <v>252</v>
      </c>
      <c r="BM124" s="192" t="s">
        <v>678</v>
      </c>
    </row>
    <row r="125" spans="1:65" s="2" customFormat="1" ht="33" customHeight="1">
      <c r="A125" s="36"/>
      <c r="B125" s="37"/>
      <c r="C125" s="181" t="s">
        <v>542</v>
      </c>
      <c r="D125" s="181" t="s">
        <v>207</v>
      </c>
      <c r="E125" s="182" t="s">
        <v>269</v>
      </c>
      <c r="F125" s="183" t="s">
        <v>270</v>
      </c>
      <c r="G125" s="184" t="s">
        <v>210</v>
      </c>
      <c r="H125" s="185">
        <v>11</v>
      </c>
      <c r="I125" s="186"/>
      <c r="J125" s="187">
        <f>ROUND(I125*H125,2)</f>
        <v>0</v>
      </c>
      <c r="K125" s="183" t="s">
        <v>211</v>
      </c>
      <c r="L125" s="41"/>
      <c r="M125" s="188" t="s">
        <v>19</v>
      </c>
      <c r="N125" s="189" t="s">
        <v>39</v>
      </c>
      <c r="O125" s="66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2" t="s">
        <v>252</v>
      </c>
      <c r="AT125" s="192" t="s">
        <v>207</v>
      </c>
      <c r="AU125" s="192" t="s">
        <v>80</v>
      </c>
      <c r="AY125" s="19" t="s">
        <v>204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9" t="s">
        <v>75</v>
      </c>
      <c r="BK125" s="193">
        <f>ROUND(I125*H125,2)</f>
        <v>0</v>
      </c>
      <c r="BL125" s="19" t="s">
        <v>252</v>
      </c>
      <c r="BM125" s="192" t="s">
        <v>679</v>
      </c>
    </row>
    <row r="126" spans="1:65" s="2" customFormat="1" ht="11.25">
      <c r="A126" s="36"/>
      <c r="B126" s="37"/>
      <c r="C126" s="38"/>
      <c r="D126" s="194" t="s">
        <v>213</v>
      </c>
      <c r="E126" s="38"/>
      <c r="F126" s="195" t="s">
        <v>272</v>
      </c>
      <c r="G126" s="38"/>
      <c r="H126" s="38"/>
      <c r="I126" s="196"/>
      <c r="J126" s="38"/>
      <c r="K126" s="38"/>
      <c r="L126" s="41"/>
      <c r="M126" s="197"/>
      <c r="N126" s="198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213</v>
      </c>
      <c r="AU126" s="19" t="s">
        <v>80</v>
      </c>
    </row>
    <row r="127" spans="1:65" s="2" customFormat="1" ht="37.9" customHeight="1">
      <c r="A127" s="36"/>
      <c r="B127" s="37"/>
      <c r="C127" s="181" t="s">
        <v>325</v>
      </c>
      <c r="D127" s="181" t="s">
        <v>207</v>
      </c>
      <c r="E127" s="182" t="s">
        <v>291</v>
      </c>
      <c r="F127" s="183" t="s">
        <v>292</v>
      </c>
      <c r="G127" s="184" t="s">
        <v>286</v>
      </c>
      <c r="H127" s="185">
        <v>120</v>
      </c>
      <c r="I127" s="186"/>
      <c r="J127" s="187">
        <f>ROUND(I127*H127,2)</f>
        <v>0</v>
      </c>
      <c r="K127" s="183" t="s">
        <v>211</v>
      </c>
      <c r="L127" s="41"/>
      <c r="M127" s="188" t="s">
        <v>19</v>
      </c>
      <c r="N127" s="189" t="s">
        <v>39</v>
      </c>
      <c r="O127" s="66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2" t="s">
        <v>252</v>
      </c>
      <c r="AT127" s="192" t="s">
        <v>207</v>
      </c>
      <c r="AU127" s="192" t="s">
        <v>80</v>
      </c>
      <c r="AY127" s="19" t="s">
        <v>204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9" t="s">
        <v>75</v>
      </c>
      <c r="BK127" s="193">
        <f>ROUND(I127*H127,2)</f>
        <v>0</v>
      </c>
      <c r="BL127" s="19" t="s">
        <v>252</v>
      </c>
      <c r="BM127" s="192" t="s">
        <v>680</v>
      </c>
    </row>
    <row r="128" spans="1:65" s="2" customFormat="1" ht="11.25">
      <c r="A128" s="36"/>
      <c r="B128" s="37"/>
      <c r="C128" s="38"/>
      <c r="D128" s="194" t="s">
        <v>213</v>
      </c>
      <c r="E128" s="38"/>
      <c r="F128" s="195" t="s">
        <v>294</v>
      </c>
      <c r="G128" s="38"/>
      <c r="H128" s="38"/>
      <c r="I128" s="196"/>
      <c r="J128" s="38"/>
      <c r="K128" s="38"/>
      <c r="L128" s="41"/>
      <c r="M128" s="197"/>
      <c r="N128" s="198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213</v>
      </c>
      <c r="AU128" s="19" t="s">
        <v>80</v>
      </c>
    </row>
    <row r="129" spans="1:65" s="2" customFormat="1" ht="16.5" customHeight="1">
      <c r="A129" s="36"/>
      <c r="B129" s="37"/>
      <c r="C129" s="181" t="s">
        <v>330</v>
      </c>
      <c r="D129" s="181" t="s">
        <v>207</v>
      </c>
      <c r="E129" s="182" t="s">
        <v>297</v>
      </c>
      <c r="F129" s="183" t="s">
        <v>298</v>
      </c>
      <c r="G129" s="184" t="s">
        <v>251</v>
      </c>
      <c r="H129" s="185">
        <v>2</v>
      </c>
      <c r="I129" s="186"/>
      <c r="J129" s="187">
        <f>ROUND(I129*H129,2)</f>
        <v>0</v>
      </c>
      <c r="K129" s="183" t="s">
        <v>211</v>
      </c>
      <c r="L129" s="41"/>
      <c r="M129" s="188" t="s">
        <v>19</v>
      </c>
      <c r="N129" s="189" t="s">
        <v>39</v>
      </c>
      <c r="O129" s="66"/>
      <c r="P129" s="190">
        <f>O129*H129</f>
        <v>0</v>
      </c>
      <c r="Q129" s="190">
        <v>7.6E-3</v>
      </c>
      <c r="R129" s="190">
        <f>Q129*H129</f>
        <v>1.52E-2</v>
      </c>
      <c r="S129" s="190">
        <v>0</v>
      </c>
      <c r="T129" s="19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252</v>
      </c>
      <c r="AT129" s="192" t="s">
        <v>207</v>
      </c>
      <c r="AU129" s="192" t="s">
        <v>80</v>
      </c>
      <c r="AY129" s="19" t="s">
        <v>204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9" t="s">
        <v>75</v>
      </c>
      <c r="BK129" s="193">
        <f>ROUND(I129*H129,2)</f>
        <v>0</v>
      </c>
      <c r="BL129" s="19" t="s">
        <v>252</v>
      </c>
      <c r="BM129" s="192" t="s">
        <v>681</v>
      </c>
    </row>
    <row r="130" spans="1:65" s="2" customFormat="1" ht="11.25">
      <c r="A130" s="36"/>
      <c r="B130" s="37"/>
      <c r="C130" s="38"/>
      <c r="D130" s="194" t="s">
        <v>213</v>
      </c>
      <c r="E130" s="38"/>
      <c r="F130" s="195" t="s">
        <v>300</v>
      </c>
      <c r="G130" s="38"/>
      <c r="H130" s="38"/>
      <c r="I130" s="196"/>
      <c r="J130" s="38"/>
      <c r="K130" s="38"/>
      <c r="L130" s="41"/>
      <c r="M130" s="197"/>
      <c r="N130" s="198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213</v>
      </c>
      <c r="AU130" s="19" t="s">
        <v>80</v>
      </c>
    </row>
    <row r="131" spans="1:65" s="2" customFormat="1" ht="16.5" customHeight="1">
      <c r="A131" s="36"/>
      <c r="B131" s="37"/>
      <c r="C131" s="181" t="s">
        <v>350</v>
      </c>
      <c r="D131" s="181" t="s">
        <v>207</v>
      </c>
      <c r="E131" s="182" t="s">
        <v>302</v>
      </c>
      <c r="F131" s="183" t="s">
        <v>303</v>
      </c>
      <c r="G131" s="184" t="s">
        <v>286</v>
      </c>
      <c r="H131" s="185">
        <v>2</v>
      </c>
      <c r="I131" s="186"/>
      <c r="J131" s="187">
        <f>ROUND(I131*H131,2)</f>
        <v>0</v>
      </c>
      <c r="K131" s="183" t="s">
        <v>211</v>
      </c>
      <c r="L131" s="41"/>
      <c r="M131" s="188" t="s">
        <v>19</v>
      </c>
      <c r="N131" s="189" t="s">
        <v>39</v>
      </c>
      <c r="O131" s="66"/>
      <c r="P131" s="190">
        <f>O131*H131</f>
        <v>0</v>
      </c>
      <c r="Q131" s="190">
        <v>1.9E-3</v>
      </c>
      <c r="R131" s="190">
        <f>Q131*H131</f>
        <v>3.8E-3</v>
      </c>
      <c r="S131" s="190">
        <v>0</v>
      </c>
      <c r="T131" s="19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252</v>
      </c>
      <c r="AT131" s="192" t="s">
        <v>207</v>
      </c>
      <c r="AU131" s="192" t="s">
        <v>80</v>
      </c>
      <c r="AY131" s="19" t="s">
        <v>204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9" t="s">
        <v>75</v>
      </c>
      <c r="BK131" s="193">
        <f>ROUND(I131*H131,2)</f>
        <v>0</v>
      </c>
      <c r="BL131" s="19" t="s">
        <v>252</v>
      </c>
      <c r="BM131" s="192" t="s">
        <v>682</v>
      </c>
    </row>
    <row r="132" spans="1:65" s="2" customFormat="1" ht="11.25">
      <c r="A132" s="36"/>
      <c r="B132" s="37"/>
      <c r="C132" s="38"/>
      <c r="D132" s="194" t="s">
        <v>213</v>
      </c>
      <c r="E132" s="38"/>
      <c r="F132" s="195" t="s">
        <v>305</v>
      </c>
      <c r="G132" s="38"/>
      <c r="H132" s="38"/>
      <c r="I132" s="196"/>
      <c r="J132" s="38"/>
      <c r="K132" s="38"/>
      <c r="L132" s="41"/>
      <c r="M132" s="197"/>
      <c r="N132" s="198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213</v>
      </c>
      <c r="AU132" s="19" t="s">
        <v>80</v>
      </c>
    </row>
    <row r="133" spans="1:65" s="2" customFormat="1" ht="24.2" customHeight="1">
      <c r="A133" s="36"/>
      <c r="B133" s="37"/>
      <c r="C133" s="181" t="s">
        <v>301</v>
      </c>
      <c r="D133" s="181" t="s">
        <v>207</v>
      </c>
      <c r="E133" s="182" t="s">
        <v>307</v>
      </c>
      <c r="F133" s="183" t="s">
        <v>308</v>
      </c>
      <c r="G133" s="184" t="s">
        <v>210</v>
      </c>
      <c r="H133" s="185">
        <v>9</v>
      </c>
      <c r="I133" s="186"/>
      <c r="J133" s="187">
        <f>ROUND(I133*H133,2)</f>
        <v>0</v>
      </c>
      <c r="K133" s="183" t="s">
        <v>211</v>
      </c>
      <c r="L133" s="41"/>
      <c r="M133" s="188" t="s">
        <v>19</v>
      </c>
      <c r="N133" s="189" t="s">
        <v>39</v>
      </c>
      <c r="O133" s="66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252</v>
      </c>
      <c r="AT133" s="192" t="s">
        <v>207</v>
      </c>
      <c r="AU133" s="192" t="s">
        <v>80</v>
      </c>
      <c r="AY133" s="19" t="s">
        <v>204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9" t="s">
        <v>75</v>
      </c>
      <c r="BK133" s="193">
        <f>ROUND(I133*H133,2)</f>
        <v>0</v>
      </c>
      <c r="BL133" s="19" t="s">
        <v>252</v>
      </c>
      <c r="BM133" s="192" t="s">
        <v>683</v>
      </c>
    </row>
    <row r="134" spans="1:65" s="2" customFormat="1" ht="11.25">
      <c r="A134" s="36"/>
      <c r="B134" s="37"/>
      <c r="C134" s="38"/>
      <c r="D134" s="194" t="s">
        <v>213</v>
      </c>
      <c r="E134" s="38"/>
      <c r="F134" s="195" t="s">
        <v>310</v>
      </c>
      <c r="G134" s="38"/>
      <c r="H134" s="38"/>
      <c r="I134" s="196"/>
      <c r="J134" s="38"/>
      <c r="K134" s="38"/>
      <c r="L134" s="41"/>
      <c r="M134" s="197"/>
      <c r="N134" s="198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213</v>
      </c>
      <c r="AU134" s="19" t="s">
        <v>80</v>
      </c>
    </row>
    <row r="135" spans="1:65" s="2" customFormat="1" ht="33" customHeight="1">
      <c r="A135" s="36"/>
      <c r="B135" s="37"/>
      <c r="C135" s="181" t="s">
        <v>283</v>
      </c>
      <c r="D135" s="181" t="s">
        <v>207</v>
      </c>
      <c r="E135" s="182" t="s">
        <v>326</v>
      </c>
      <c r="F135" s="183" t="s">
        <v>327</v>
      </c>
      <c r="G135" s="184" t="s">
        <v>286</v>
      </c>
      <c r="H135" s="185">
        <v>120</v>
      </c>
      <c r="I135" s="186"/>
      <c r="J135" s="187">
        <f>ROUND(I135*H135,2)</f>
        <v>0</v>
      </c>
      <c r="K135" s="183" t="s">
        <v>211</v>
      </c>
      <c r="L135" s="41"/>
      <c r="M135" s="188" t="s">
        <v>19</v>
      </c>
      <c r="N135" s="189" t="s">
        <v>39</v>
      </c>
      <c r="O135" s="66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252</v>
      </c>
      <c r="AT135" s="192" t="s">
        <v>207</v>
      </c>
      <c r="AU135" s="192" t="s">
        <v>80</v>
      </c>
      <c r="AY135" s="19" t="s">
        <v>204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9" t="s">
        <v>75</v>
      </c>
      <c r="BK135" s="193">
        <f>ROUND(I135*H135,2)</f>
        <v>0</v>
      </c>
      <c r="BL135" s="19" t="s">
        <v>252</v>
      </c>
      <c r="BM135" s="192" t="s">
        <v>684</v>
      </c>
    </row>
    <row r="136" spans="1:65" s="2" customFormat="1" ht="11.25">
      <c r="A136" s="36"/>
      <c r="B136" s="37"/>
      <c r="C136" s="38"/>
      <c r="D136" s="194" t="s">
        <v>213</v>
      </c>
      <c r="E136" s="38"/>
      <c r="F136" s="195" t="s">
        <v>329</v>
      </c>
      <c r="G136" s="38"/>
      <c r="H136" s="38"/>
      <c r="I136" s="196"/>
      <c r="J136" s="38"/>
      <c r="K136" s="38"/>
      <c r="L136" s="41"/>
      <c r="M136" s="197"/>
      <c r="N136" s="198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213</v>
      </c>
      <c r="AU136" s="19" t="s">
        <v>80</v>
      </c>
    </row>
    <row r="137" spans="1:65" s="2" customFormat="1" ht="16.5" customHeight="1">
      <c r="A137" s="36"/>
      <c r="B137" s="37"/>
      <c r="C137" s="181" t="s">
        <v>551</v>
      </c>
      <c r="D137" s="181" t="s">
        <v>207</v>
      </c>
      <c r="E137" s="182" t="s">
        <v>331</v>
      </c>
      <c r="F137" s="183" t="s">
        <v>332</v>
      </c>
      <c r="G137" s="184" t="s">
        <v>232</v>
      </c>
      <c r="H137" s="185">
        <v>10</v>
      </c>
      <c r="I137" s="186"/>
      <c r="J137" s="187">
        <f>ROUND(I137*H137,2)</f>
        <v>0</v>
      </c>
      <c r="K137" s="183" t="s">
        <v>211</v>
      </c>
      <c r="L137" s="41"/>
      <c r="M137" s="188" t="s">
        <v>19</v>
      </c>
      <c r="N137" s="189" t="s">
        <v>39</v>
      </c>
      <c r="O137" s="66"/>
      <c r="P137" s="190">
        <f>O137*H137</f>
        <v>0</v>
      </c>
      <c r="Q137" s="190">
        <v>3.0000000000000001E-5</v>
      </c>
      <c r="R137" s="190">
        <f>Q137*H137</f>
        <v>3.0000000000000003E-4</v>
      </c>
      <c r="S137" s="190">
        <v>0</v>
      </c>
      <c r="T137" s="19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2" t="s">
        <v>252</v>
      </c>
      <c r="AT137" s="192" t="s">
        <v>207</v>
      </c>
      <c r="AU137" s="192" t="s">
        <v>80</v>
      </c>
      <c r="AY137" s="19" t="s">
        <v>204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9" t="s">
        <v>75</v>
      </c>
      <c r="BK137" s="193">
        <f>ROUND(I137*H137,2)</f>
        <v>0</v>
      </c>
      <c r="BL137" s="19" t="s">
        <v>252</v>
      </c>
      <c r="BM137" s="192" t="s">
        <v>685</v>
      </c>
    </row>
    <row r="138" spans="1:65" s="2" customFormat="1" ht="11.25">
      <c r="A138" s="36"/>
      <c r="B138" s="37"/>
      <c r="C138" s="38"/>
      <c r="D138" s="194" t="s">
        <v>213</v>
      </c>
      <c r="E138" s="38"/>
      <c r="F138" s="195" t="s">
        <v>334</v>
      </c>
      <c r="G138" s="38"/>
      <c r="H138" s="38"/>
      <c r="I138" s="196"/>
      <c r="J138" s="38"/>
      <c r="K138" s="38"/>
      <c r="L138" s="41"/>
      <c r="M138" s="197"/>
      <c r="N138" s="198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213</v>
      </c>
      <c r="AU138" s="19" t="s">
        <v>80</v>
      </c>
    </row>
    <row r="139" spans="1:65" s="12" customFormat="1" ht="25.9" customHeight="1">
      <c r="B139" s="165"/>
      <c r="C139" s="166"/>
      <c r="D139" s="167" t="s">
        <v>67</v>
      </c>
      <c r="E139" s="168" t="s">
        <v>356</v>
      </c>
      <c r="F139" s="168" t="s">
        <v>357</v>
      </c>
      <c r="G139" s="166"/>
      <c r="H139" s="166"/>
      <c r="I139" s="169"/>
      <c r="J139" s="170">
        <f>BK139</f>
        <v>0</v>
      </c>
      <c r="K139" s="166"/>
      <c r="L139" s="171"/>
      <c r="M139" s="172"/>
      <c r="N139" s="173"/>
      <c r="O139" s="173"/>
      <c r="P139" s="174">
        <f>SUM(P140:P148)</f>
        <v>0</v>
      </c>
      <c r="Q139" s="173"/>
      <c r="R139" s="174">
        <f>SUM(R140:R148)</f>
        <v>0</v>
      </c>
      <c r="S139" s="173"/>
      <c r="T139" s="175">
        <f>SUM(T140:T148)</f>
        <v>0</v>
      </c>
      <c r="AR139" s="176" t="s">
        <v>75</v>
      </c>
      <c r="AT139" s="177" t="s">
        <v>67</v>
      </c>
      <c r="AU139" s="177" t="s">
        <v>68</v>
      </c>
      <c r="AY139" s="176" t="s">
        <v>204</v>
      </c>
      <c r="BK139" s="178">
        <f>SUM(BK140:BK148)</f>
        <v>0</v>
      </c>
    </row>
    <row r="140" spans="1:65" s="2" customFormat="1" ht="21.75" customHeight="1">
      <c r="A140" s="36"/>
      <c r="B140" s="37"/>
      <c r="C140" s="181" t="s">
        <v>7</v>
      </c>
      <c r="D140" s="181" t="s">
        <v>207</v>
      </c>
      <c r="E140" s="182" t="s">
        <v>359</v>
      </c>
      <c r="F140" s="183" t="s">
        <v>360</v>
      </c>
      <c r="G140" s="184" t="s">
        <v>361</v>
      </c>
      <c r="H140" s="185">
        <v>2.1120000000000001</v>
      </c>
      <c r="I140" s="186"/>
      <c r="J140" s="187">
        <f>ROUND(I140*H140,2)</f>
        <v>0</v>
      </c>
      <c r="K140" s="183" t="s">
        <v>211</v>
      </c>
      <c r="L140" s="41"/>
      <c r="M140" s="188" t="s">
        <v>19</v>
      </c>
      <c r="N140" s="189" t="s">
        <v>39</v>
      </c>
      <c r="O140" s="66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2" t="s">
        <v>206</v>
      </c>
      <c r="AT140" s="192" t="s">
        <v>207</v>
      </c>
      <c r="AU140" s="192" t="s">
        <v>75</v>
      </c>
      <c r="AY140" s="19" t="s">
        <v>204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9" t="s">
        <v>75</v>
      </c>
      <c r="BK140" s="193">
        <f>ROUND(I140*H140,2)</f>
        <v>0</v>
      </c>
      <c r="BL140" s="19" t="s">
        <v>206</v>
      </c>
      <c r="BM140" s="192" t="s">
        <v>686</v>
      </c>
    </row>
    <row r="141" spans="1:65" s="2" customFormat="1" ht="11.25">
      <c r="A141" s="36"/>
      <c r="B141" s="37"/>
      <c r="C141" s="38"/>
      <c r="D141" s="194" t="s">
        <v>213</v>
      </c>
      <c r="E141" s="38"/>
      <c r="F141" s="195" t="s">
        <v>363</v>
      </c>
      <c r="G141" s="38"/>
      <c r="H141" s="38"/>
      <c r="I141" s="196"/>
      <c r="J141" s="38"/>
      <c r="K141" s="38"/>
      <c r="L141" s="41"/>
      <c r="M141" s="197"/>
      <c r="N141" s="198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213</v>
      </c>
      <c r="AU141" s="19" t="s">
        <v>75</v>
      </c>
    </row>
    <row r="142" spans="1:65" s="2" customFormat="1" ht="21.75" customHeight="1">
      <c r="A142" s="36"/>
      <c r="B142" s="37"/>
      <c r="C142" s="181" t="s">
        <v>376</v>
      </c>
      <c r="D142" s="181" t="s">
        <v>207</v>
      </c>
      <c r="E142" s="182" t="s">
        <v>367</v>
      </c>
      <c r="F142" s="183" t="s">
        <v>368</v>
      </c>
      <c r="G142" s="184" t="s">
        <v>361</v>
      </c>
      <c r="H142" s="185">
        <v>2.1120000000000001</v>
      </c>
      <c r="I142" s="186"/>
      <c r="J142" s="187">
        <f>ROUND(I142*H142,2)</f>
        <v>0</v>
      </c>
      <c r="K142" s="183" t="s">
        <v>211</v>
      </c>
      <c r="L142" s="41"/>
      <c r="M142" s="188" t="s">
        <v>19</v>
      </c>
      <c r="N142" s="189" t="s">
        <v>39</v>
      </c>
      <c r="O142" s="66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2" t="s">
        <v>206</v>
      </c>
      <c r="AT142" s="192" t="s">
        <v>207</v>
      </c>
      <c r="AU142" s="192" t="s">
        <v>75</v>
      </c>
      <c r="AY142" s="19" t="s">
        <v>204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9" t="s">
        <v>75</v>
      </c>
      <c r="BK142" s="193">
        <f>ROUND(I142*H142,2)</f>
        <v>0</v>
      </c>
      <c r="BL142" s="19" t="s">
        <v>206</v>
      </c>
      <c r="BM142" s="192" t="s">
        <v>687</v>
      </c>
    </row>
    <row r="143" spans="1:65" s="2" customFormat="1" ht="11.25">
      <c r="A143" s="36"/>
      <c r="B143" s="37"/>
      <c r="C143" s="38"/>
      <c r="D143" s="194" t="s">
        <v>213</v>
      </c>
      <c r="E143" s="38"/>
      <c r="F143" s="195" t="s">
        <v>370</v>
      </c>
      <c r="G143" s="38"/>
      <c r="H143" s="38"/>
      <c r="I143" s="196"/>
      <c r="J143" s="38"/>
      <c r="K143" s="38"/>
      <c r="L143" s="41"/>
      <c r="M143" s="197"/>
      <c r="N143" s="198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213</v>
      </c>
      <c r="AU143" s="19" t="s">
        <v>75</v>
      </c>
    </row>
    <row r="144" spans="1:65" s="2" customFormat="1" ht="24.2" customHeight="1">
      <c r="A144" s="36"/>
      <c r="B144" s="37"/>
      <c r="C144" s="181" t="s">
        <v>262</v>
      </c>
      <c r="D144" s="181" t="s">
        <v>207</v>
      </c>
      <c r="E144" s="182" t="s">
        <v>371</v>
      </c>
      <c r="F144" s="183" t="s">
        <v>372</v>
      </c>
      <c r="G144" s="184" t="s">
        <v>361</v>
      </c>
      <c r="H144" s="185">
        <v>46.463999999999999</v>
      </c>
      <c r="I144" s="186"/>
      <c r="J144" s="187">
        <f>ROUND(I144*H144,2)</f>
        <v>0</v>
      </c>
      <c r="K144" s="183" t="s">
        <v>211</v>
      </c>
      <c r="L144" s="41"/>
      <c r="M144" s="188" t="s">
        <v>19</v>
      </c>
      <c r="N144" s="189" t="s">
        <v>39</v>
      </c>
      <c r="O144" s="66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2" t="s">
        <v>206</v>
      </c>
      <c r="AT144" s="192" t="s">
        <v>207</v>
      </c>
      <c r="AU144" s="192" t="s">
        <v>75</v>
      </c>
      <c r="AY144" s="19" t="s">
        <v>204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9" t="s">
        <v>75</v>
      </c>
      <c r="BK144" s="193">
        <f>ROUND(I144*H144,2)</f>
        <v>0</v>
      </c>
      <c r="BL144" s="19" t="s">
        <v>206</v>
      </c>
      <c r="BM144" s="192" t="s">
        <v>688</v>
      </c>
    </row>
    <row r="145" spans="1:65" s="2" customFormat="1" ht="11.25">
      <c r="A145" s="36"/>
      <c r="B145" s="37"/>
      <c r="C145" s="38"/>
      <c r="D145" s="194" t="s">
        <v>213</v>
      </c>
      <c r="E145" s="38"/>
      <c r="F145" s="195" t="s">
        <v>374</v>
      </c>
      <c r="G145" s="38"/>
      <c r="H145" s="38"/>
      <c r="I145" s="196"/>
      <c r="J145" s="38"/>
      <c r="K145" s="38"/>
      <c r="L145" s="41"/>
      <c r="M145" s="197"/>
      <c r="N145" s="198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213</v>
      </c>
      <c r="AU145" s="19" t="s">
        <v>75</v>
      </c>
    </row>
    <row r="146" spans="1:65" s="13" customFormat="1" ht="11.25">
      <c r="B146" s="199"/>
      <c r="C146" s="200"/>
      <c r="D146" s="201" t="s">
        <v>215</v>
      </c>
      <c r="E146" s="202" t="s">
        <v>19</v>
      </c>
      <c r="F146" s="203" t="s">
        <v>689</v>
      </c>
      <c r="G146" s="200"/>
      <c r="H146" s="204">
        <v>46.463999999999999</v>
      </c>
      <c r="I146" s="205"/>
      <c r="J146" s="200"/>
      <c r="K146" s="200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215</v>
      </c>
      <c r="AU146" s="210" t="s">
        <v>75</v>
      </c>
      <c r="AV146" s="13" t="s">
        <v>80</v>
      </c>
      <c r="AW146" s="13" t="s">
        <v>30</v>
      </c>
      <c r="AX146" s="13" t="s">
        <v>75</v>
      </c>
      <c r="AY146" s="210" t="s">
        <v>204</v>
      </c>
    </row>
    <row r="147" spans="1:65" s="2" customFormat="1" ht="24.2" customHeight="1">
      <c r="A147" s="36"/>
      <c r="B147" s="37"/>
      <c r="C147" s="181" t="s">
        <v>255</v>
      </c>
      <c r="D147" s="181" t="s">
        <v>207</v>
      </c>
      <c r="E147" s="182" t="s">
        <v>377</v>
      </c>
      <c r="F147" s="183" t="s">
        <v>378</v>
      </c>
      <c r="G147" s="184" t="s">
        <v>361</v>
      </c>
      <c r="H147" s="185">
        <v>2.1120000000000001</v>
      </c>
      <c r="I147" s="186"/>
      <c r="J147" s="187">
        <f>ROUND(I147*H147,2)</f>
        <v>0</v>
      </c>
      <c r="K147" s="183" t="s">
        <v>211</v>
      </c>
      <c r="L147" s="41"/>
      <c r="M147" s="188" t="s">
        <v>19</v>
      </c>
      <c r="N147" s="189" t="s">
        <v>39</v>
      </c>
      <c r="O147" s="66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2" t="s">
        <v>206</v>
      </c>
      <c r="AT147" s="192" t="s">
        <v>207</v>
      </c>
      <c r="AU147" s="192" t="s">
        <v>75</v>
      </c>
      <c r="AY147" s="19" t="s">
        <v>204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9" t="s">
        <v>75</v>
      </c>
      <c r="BK147" s="193">
        <f>ROUND(I147*H147,2)</f>
        <v>0</v>
      </c>
      <c r="BL147" s="19" t="s">
        <v>206</v>
      </c>
      <c r="BM147" s="192" t="s">
        <v>690</v>
      </c>
    </row>
    <row r="148" spans="1:65" s="2" customFormat="1" ht="11.25">
      <c r="A148" s="36"/>
      <c r="B148" s="37"/>
      <c r="C148" s="38"/>
      <c r="D148" s="194" t="s">
        <v>213</v>
      </c>
      <c r="E148" s="38"/>
      <c r="F148" s="195" t="s">
        <v>380</v>
      </c>
      <c r="G148" s="38"/>
      <c r="H148" s="38"/>
      <c r="I148" s="196"/>
      <c r="J148" s="38"/>
      <c r="K148" s="38"/>
      <c r="L148" s="41"/>
      <c r="M148" s="243"/>
      <c r="N148" s="244"/>
      <c r="O148" s="245"/>
      <c r="P148" s="245"/>
      <c r="Q148" s="245"/>
      <c r="R148" s="245"/>
      <c r="S148" s="245"/>
      <c r="T148" s="24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213</v>
      </c>
      <c r="AU148" s="19" t="s">
        <v>75</v>
      </c>
    </row>
    <row r="149" spans="1:65" s="2" customFormat="1" ht="6.95" customHeight="1">
      <c r="A149" s="36"/>
      <c r="B149" s="49"/>
      <c r="C149" s="50"/>
      <c r="D149" s="50"/>
      <c r="E149" s="50"/>
      <c r="F149" s="50"/>
      <c r="G149" s="50"/>
      <c r="H149" s="50"/>
      <c r="I149" s="50"/>
      <c r="J149" s="50"/>
      <c r="K149" s="50"/>
      <c r="L149" s="41"/>
      <c r="M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</row>
  </sheetData>
  <sheetProtection algorithmName="SHA-512" hashValue="m2yHcpm3y8dNJvrgjqsKmn9N22apPZ2morwz+Rjq5VuaQcKRWArSIIDR0Nx4Ly0ObXmiBh5mZlR2Sd4I4cbo0g==" saltValue="OUzzmbQfqVjMmKPOUOl+KeQZshEWnlQkXS1jZseK4Nlz+CjsEF/uuDjxF/OZDClFUz+DefDPdEserA0OTmOGAQ==" spinCount="100000" sheet="1" objects="1" scenarios="1" formatColumns="0" formatRows="0" autoFilter="0"/>
  <autoFilter ref="C92:K148" xr:uid="{00000000-0009-0000-0000-000004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6" r:id="rId1" xr:uid="{00000000-0004-0000-0400-000000000000}"/>
    <hyperlink ref="F100" r:id="rId2" xr:uid="{00000000-0004-0000-0400-000001000000}"/>
    <hyperlink ref="F104" r:id="rId3" xr:uid="{00000000-0004-0000-0400-000002000000}"/>
    <hyperlink ref="F108" r:id="rId4" xr:uid="{00000000-0004-0000-0400-000003000000}"/>
    <hyperlink ref="F112" r:id="rId5" xr:uid="{00000000-0004-0000-0400-000004000000}"/>
    <hyperlink ref="F116" r:id="rId6" xr:uid="{00000000-0004-0000-0400-000005000000}"/>
    <hyperlink ref="F121" r:id="rId7" xr:uid="{00000000-0004-0000-0400-000006000000}"/>
    <hyperlink ref="F126" r:id="rId8" xr:uid="{00000000-0004-0000-0400-000007000000}"/>
    <hyperlink ref="F128" r:id="rId9" xr:uid="{00000000-0004-0000-0400-000008000000}"/>
    <hyperlink ref="F130" r:id="rId10" xr:uid="{00000000-0004-0000-0400-000009000000}"/>
    <hyperlink ref="F132" r:id="rId11" xr:uid="{00000000-0004-0000-0400-00000A000000}"/>
    <hyperlink ref="F134" r:id="rId12" xr:uid="{00000000-0004-0000-0400-00000B000000}"/>
    <hyperlink ref="F136" r:id="rId13" xr:uid="{00000000-0004-0000-0400-00000C000000}"/>
    <hyperlink ref="F138" r:id="rId14" xr:uid="{00000000-0004-0000-0400-00000D000000}"/>
    <hyperlink ref="F141" r:id="rId15" xr:uid="{00000000-0004-0000-0400-00000E000000}"/>
    <hyperlink ref="F143" r:id="rId16" xr:uid="{00000000-0004-0000-0400-00000F000000}"/>
    <hyperlink ref="F145" r:id="rId17" xr:uid="{00000000-0004-0000-0400-000010000000}"/>
    <hyperlink ref="F148" r:id="rId18" xr:uid="{00000000-0004-0000-0400-00001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92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659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691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661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ROUND(J88,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ROUND((SUM(BE88:BE139)),  2)</f>
        <v>0</v>
      </c>
      <c r="G35" s="36"/>
      <c r="H35" s="36"/>
      <c r="I35" s="127">
        <v>0.21</v>
      </c>
      <c r="J35" s="126">
        <f>ROUND(((SUM(BE88:BE139))*I35),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ROUND((SUM(BF88:BF139)),  2)</f>
        <v>0</v>
      </c>
      <c r="G36" s="36"/>
      <c r="H36" s="36"/>
      <c r="I36" s="127">
        <v>0.15</v>
      </c>
      <c r="J36" s="126">
        <f>ROUND(((SUM(BF88:BF139))*I36),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ROUND((SUM(BG88:BG139)),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ROUND((SUM(BH88:BH139)),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ROUND((SUM(BI88:BI139)),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659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22.2 - ÚOŽI - Oprava osvětlení zast. Jesenec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Jesenec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J88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182</v>
      </c>
      <c r="E64" s="146"/>
      <c r="F64" s="146"/>
      <c r="G64" s="146"/>
      <c r="H64" s="146"/>
      <c r="I64" s="146"/>
      <c r="J64" s="147">
        <f>J89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692</v>
      </c>
      <c r="E65" s="151"/>
      <c r="F65" s="151"/>
      <c r="G65" s="151"/>
      <c r="H65" s="151"/>
      <c r="I65" s="151"/>
      <c r="J65" s="152">
        <f>J90</f>
        <v>0</v>
      </c>
      <c r="K65" s="99"/>
      <c r="L65" s="153"/>
    </row>
    <row r="66" spans="1:31" s="9" customFormat="1" ht="24.95" customHeight="1">
      <c r="B66" s="143"/>
      <c r="C66" s="144"/>
      <c r="D66" s="145" t="s">
        <v>382</v>
      </c>
      <c r="E66" s="146"/>
      <c r="F66" s="146"/>
      <c r="G66" s="146"/>
      <c r="H66" s="146"/>
      <c r="I66" s="146"/>
      <c r="J66" s="147">
        <f>J91</f>
        <v>0</v>
      </c>
      <c r="K66" s="144"/>
      <c r="L66" s="148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189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414" t="str">
        <f>E7</f>
        <v>Oprava osvětlení zast. na trati Litovel předměstí - Kostelec na Hané</v>
      </c>
      <c r="F76" s="415"/>
      <c r="G76" s="415"/>
      <c r="H76" s="415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1" customFormat="1" ht="12" customHeight="1">
      <c r="B77" s="23"/>
      <c r="C77" s="31" t="s">
        <v>171</v>
      </c>
      <c r="D77" s="24"/>
      <c r="E77" s="24"/>
      <c r="F77" s="24"/>
      <c r="G77" s="24"/>
      <c r="H77" s="24"/>
      <c r="I77" s="24"/>
      <c r="J77" s="24"/>
      <c r="K77" s="24"/>
      <c r="L77" s="22"/>
    </row>
    <row r="78" spans="1:31" s="2" customFormat="1" ht="16.5" customHeight="1">
      <c r="A78" s="36"/>
      <c r="B78" s="37"/>
      <c r="C78" s="38"/>
      <c r="D78" s="38"/>
      <c r="E78" s="414" t="s">
        <v>659</v>
      </c>
      <c r="F78" s="416"/>
      <c r="G78" s="416"/>
      <c r="H78" s="416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173</v>
      </c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70" t="str">
        <f>E11</f>
        <v>22.2 - ÚOŽI - Oprava osvětlení zast. Jesenec</v>
      </c>
      <c r="F80" s="416"/>
      <c r="G80" s="416"/>
      <c r="H80" s="416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</v>
      </c>
      <c r="D82" s="38"/>
      <c r="E82" s="38"/>
      <c r="F82" s="29" t="str">
        <f>F14</f>
        <v>Jesenec</v>
      </c>
      <c r="G82" s="38"/>
      <c r="H82" s="38"/>
      <c r="I82" s="31" t="s">
        <v>23</v>
      </c>
      <c r="J82" s="61">
        <f>IF(J14="","",J14)</f>
        <v>0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24</v>
      </c>
      <c r="D84" s="38"/>
      <c r="E84" s="38"/>
      <c r="F84" s="29" t="str">
        <f>E17</f>
        <v>Správa železnic</v>
      </c>
      <c r="G84" s="38"/>
      <c r="H84" s="38"/>
      <c r="I84" s="31" t="s">
        <v>29</v>
      </c>
      <c r="J84" s="34" t="str">
        <f>E23</f>
        <v xml:space="preserve"> </v>
      </c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27</v>
      </c>
      <c r="D85" s="38"/>
      <c r="E85" s="38"/>
      <c r="F85" s="29" t="str">
        <f>IF(E20="","",E20)</f>
        <v>Vyplň údaj</v>
      </c>
      <c r="G85" s="38"/>
      <c r="H85" s="38"/>
      <c r="I85" s="31" t="s">
        <v>31</v>
      </c>
      <c r="J85" s="34" t="str">
        <f>E26</f>
        <v>Tomáš Voldán</v>
      </c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54"/>
      <c r="B87" s="155"/>
      <c r="C87" s="156" t="s">
        <v>190</v>
      </c>
      <c r="D87" s="157" t="s">
        <v>53</v>
      </c>
      <c r="E87" s="157" t="s">
        <v>49</v>
      </c>
      <c r="F87" s="157" t="s">
        <v>50</v>
      </c>
      <c r="G87" s="157" t="s">
        <v>191</v>
      </c>
      <c r="H87" s="157" t="s">
        <v>192</v>
      </c>
      <c r="I87" s="157" t="s">
        <v>193</v>
      </c>
      <c r="J87" s="157" t="s">
        <v>180</v>
      </c>
      <c r="K87" s="158" t="s">
        <v>194</v>
      </c>
      <c r="L87" s="159"/>
      <c r="M87" s="70" t="s">
        <v>19</v>
      </c>
      <c r="N87" s="71" t="s">
        <v>38</v>
      </c>
      <c r="O87" s="71" t="s">
        <v>195</v>
      </c>
      <c r="P87" s="71" t="s">
        <v>196</v>
      </c>
      <c r="Q87" s="71" t="s">
        <v>197</v>
      </c>
      <c r="R87" s="71" t="s">
        <v>198</v>
      </c>
      <c r="S87" s="71" t="s">
        <v>199</v>
      </c>
      <c r="T87" s="72" t="s">
        <v>200</v>
      </c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</row>
    <row r="88" spans="1:65" s="2" customFormat="1" ht="22.9" customHeight="1">
      <c r="A88" s="36"/>
      <c r="B88" s="37"/>
      <c r="C88" s="77" t="s">
        <v>201</v>
      </c>
      <c r="D88" s="38"/>
      <c r="E88" s="38"/>
      <c r="F88" s="38"/>
      <c r="G88" s="38"/>
      <c r="H88" s="38"/>
      <c r="I88" s="38"/>
      <c r="J88" s="160">
        <f>BK88</f>
        <v>0</v>
      </c>
      <c r="K88" s="38"/>
      <c r="L88" s="41"/>
      <c r="M88" s="73"/>
      <c r="N88" s="161"/>
      <c r="O88" s="74"/>
      <c r="P88" s="162">
        <f>P89+P91</f>
        <v>0</v>
      </c>
      <c r="Q88" s="74"/>
      <c r="R88" s="162">
        <f>R89+R91</f>
        <v>2.1</v>
      </c>
      <c r="S88" s="74"/>
      <c r="T88" s="163">
        <f>T89+T91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67</v>
      </c>
      <c r="AU88" s="19" t="s">
        <v>181</v>
      </c>
      <c r="BK88" s="164">
        <f>BK89+BK91</f>
        <v>0</v>
      </c>
    </row>
    <row r="89" spans="1:65" s="12" customFormat="1" ht="25.9" customHeight="1">
      <c r="B89" s="165"/>
      <c r="C89" s="166"/>
      <c r="D89" s="167" t="s">
        <v>67</v>
      </c>
      <c r="E89" s="168" t="s">
        <v>202</v>
      </c>
      <c r="F89" s="168" t="s">
        <v>203</v>
      </c>
      <c r="G89" s="166"/>
      <c r="H89" s="166"/>
      <c r="I89" s="169"/>
      <c r="J89" s="170">
        <f>BK89</f>
        <v>0</v>
      </c>
      <c r="K89" s="166"/>
      <c r="L89" s="171"/>
      <c r="M89" s="172"/>
      <c r="N89" s="173"/>
      <c r="O89" s="173"/>
      <c r="P89" s="174">
        <f>P90</f>
        <v>0</v>
      </c>
      <c r="Q89" s="173"/>
      <c r="R89" s="174">
        <f>R90</f>
        <v>0</v>
      </c>
      <c r="S89" s="173"/>
      <c r="T89" s="175">
        <f>T90</f>
        <v>0</v>
      </c>
      <c r="AR89" s="176" t="s">
        <v>75</v>
      </c>
      <c r="AT89" s="177" t="s">
        <v>67</v>
      </c>
      <c r="AU89" s="177" t="s">
        <v>68</v>
      </c>
      <c r="AY89" s="176" t="s">
        <v>204</v>
      </c>
      <c r="BK89" s="178">
        <f>BK90</f>
        <v>0</v>
      </c>
    </row>
    <row r="90" spans="1:65" s="12" customFormat="1" ht="22.9" customHeight="1">
      <c r="B90" s="165"/>
      <c r="C90" s="166"/>
      <c r="D90" s="167" t="s">
        <v>67</v>
      </c>
      <c r="E90" s="179" t="s">
        <v>75</v>
      </c>
      <c r="F90" s="179" t="s">
        <v>663</v>
      </c>
      <c r="G90" s="166"/>
      <c r="H90" s="166"/>
      <c r="I90" s="169"/>
      <c r="J90" s="180">
        <f>BK90</f>
        <v>0</v>
      </c>
      <c r="K90" s="166"/>
      <c r="L90" s="171"/>
      <c r="M90" s="172"/>
      <c r="N90" s="173"/>
      <c r="O90" s="173"/>
      <c r="P90" s="174">
        <v>0</v>
      </c>
      <c r="Q90" s="173"/>
      <c r="R90" s="174">
        <v>0</v>
      </c>
      <c r="S90" s="173"/>
      <c r="T90" s="175">
        <v>0</v>
      </c>
      <c r="AR90" s="176" t="s">
        <v>75</v>
      </c>
      <c r="AT90" s="177" t="s">
        <v>67</v>
      </c>
      <c r="AU90" s="177" t="s">
        <v>75</v>
      </c>
      <c r="AY90" s="176" t="s">
        <v>204</v>
      </c>
      <c r="BK90" s="178">
        <v>0</v>
      </c>
    </row>
    <row r="91" spans="1:65" s="12" customFormat="1" ht="25.9" customHeight="1">
      <c r="B91" s="165"/>
      <c r="C91" s="166"/>
      <c r="D91" s="167" t="s">
        <v>67</v>
      </c>
      <c r="E91" s="168" t="s">
        <v>383</v>
      </c>
      <c r="F91" s="168" t="s">
        <v>384</v>
      </c>
      <c r="G91" s="166"/>
      <c r="H91" s="166"/>
      <c r="I91" s="169"/>
      <c r="J91" s="170">
        <f>BK91</f>
        <v>0</v>
      </c>
      <c r="K91" s="166"/>
      <c r="L91" s="171"/>
      <c r="M91" s="172"/>
      <c r="N91" s="173"/>
      <c r="O91" s="173"/>
      <c r="P91" s="174">
        <f>SUM(P92:P139)</f>
        <v>0</v>
      </c>
      <c r="Q91" s="173"/>
      <c r="R91" s="174">
        <f>SUM(R92:R139)</f>
        <v>2.1</v>
      </c>
      <c r="S91" s="173"/>
      <c r="T91" s="175">
        <f>SUM(T92:T139)</f>
        <v>0</v>
      </c>
      <c r="AR91" s="176" t="s">
        <v>206</v>
      </c>
      <c r="AT91" s="177" t="s">
        <v>67</v>
      </c>
      <c r="AU91" s="177" t="s">
        <v>68</v>
      </c>
      <c r="AY91" s="176" t="s">
        <v>204</v>
      </c>
      <c r="BK91" s="178">
        <f>SUM(BK92:BK139)</f>
        <v>0</v>
      </c>
    </row>
    <row r="92" spans="1:65" s="2" customFormat="1" ht="44.25" customHeight="1">
      <c r="A92" s="36"/>
      <c r="B92" s="37"/>
      <c r="C92" s="181" t="s">
        <v>206</v>
      </c>
      <c r="D92" s="181" t="s">
        <v>207</v>
      </c>
      <c r="E92" s="182" t="s">
        <v>415</v>
      </c>
      <c r="F92" s="183" t="s">
        <v>416</v>
      </c>
      <c r="G92" s="184" t="s">
        <v>286</v>
      </c>
      <c r="H92" s="185">
        <v>50</v>
      </c>
      <c r="I92" s="186"/>
      <c r="J92" s="187">
        <f t="shared" ref="J92:J111" si="0">ROUND(I92*H92,2)</f>
        <v>0</v>
      </c>
      <c r="K92" s="183" t="s">
        <v>388</v>
      </c>
      <c r="L92" s="41"/>
      <c r="M92" s="188" t="s">
        <v>19</v>
      </c>
      <c r="N92" s="189" t="s">
        <v>39</v>
      </c>
      <c r="O92" s="66"/>
      <c r="P92" s="190">
        <f t="shared" ref="P92:P111" si="1">O92*H92</f>
        <v>0</v>
      </c>
      <c r="Q92" s="190">
        <v>0</v>
      </c>
      <c r="R92" s="190">
        <f t="shared" ref="R92:R111" si="2">Q92*H92</f>
        <v>0</v>
      </c>
      <c r="S92" s="190">
        <v>0</v>
      </c>
      <c r="T92" s="191">
        <f t="shared" ref="T92:T111" si="3"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2" t="s">
        <v>389</v>
      </c>
      <c r="AT92" s="192" t="s">
        <v>207</v>
      </c>
      <c r="AU92" s="192" t="s">
        <v>75</v>
      </c>
      <c r="AY92" s="19" t="s">
        <v>204</v>
      </c>
      <c r="BE92" s="193">
        <f t="shared" ref="BE92:BE111" si="4">IF(N92="základní",J92,0)</f>
        <v>0</v>
      </c>
      <c r="BF92" s="193">
        <f t="shared" ref="BF92:BF111" si="5">IF(N92="snížená",J92,0)</f>
        <v>0</v>
      </c>
      <c r="BG92" s="193">
        <f t="shared" ref="BG92:BG111" si="6">IF(N92="zákl. přenesená",J92,0)</f>
        <v>0</v>
      </c>
      <c r="BH92" s="193">
        <f t="shared" ref="BH92:BH111" si="7">IF(N92="sníž. přenesená",J92,0)</f>
        <v>0</v>
      </c>
      <c r="BI92" s="193">
        <f t="shared" ref="BI92:BI111" si="8">IF(N92="nulová",J92,0)</f>
        <v>0</v>
      </c>
      <c r="BJ92" s="19" t="s">
        <v>75</v>
      </c>
      <c r="BK92" s="193">
        <f t="shared" ref="BK92:BK111" si="9">ROUND(I92*H92,2)</f>
        <v>0</v>
      </c>
      <c r="BL92" s="19" t="s">
        <v>389</v>
      </c>
      <c r="BM92" s="192" t="s">
        <v>693</v>
      </c>
    </row>
    <row r="93" spans="1:65" s="2" customFormat="1" ht="16.5" customHeight="1">
      <c r="A93" s="36"/>
      <c r="B93" s="37"/>
      <c r="C93" s="222" t="s">
        <v>218</v>
      </c>
      <c r="D93" s="222" t="s">
        <v>243</v>
      </c>
      <c r="E93" s="223" t="s">
        <v>418</v>
      </c>
      <c r="F93" s="224" t="s">
        <v>419</v>
      </c>
      <c r="G93" s="225" t="s">
        <v>286</v>
      </c>
      <c r="H93" s="226">
        <v>50</v>
      </c>
      <c r="I93" s="227"/>
      <c r="J93" s="228">
        <f t="shared" si="0"/>
        <v>0</v>
      </c>
      <c r="K93" s="224" t="s">
        <v>388</v>
      </c>
      <c r="L93" s="229"/>
      <c r="M93" s="230" t="s">
        <v>19</v>
      </c>
      <c r="N93" s="231" t="s">
        <v>39</v>
      </c>
      <c r="O93" s="66"/>
      <c r="P93" s="190">
        <f t="shared" si="1"/>
        <v>0</v>
      </c>
      <c r="Q93" s="190">
        <v>0</v>
      </c>
      <c r="R93" s="190">
        <f t="shared" si="2"/>
        <v>0</v>
      </c>
      <c r="S93" s="190">
        <v>0</v>
      </c>
      <c r="T93" s="191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2" t="s">
        <v>420</v>
      </c>
      <c r="AT93" s="192" t="s">
        <v>243</v>
      </c>
      <c r="AU93" s="192" t="s">
        <v>75</v>
      </c>
      <c r="AY93" s="19" t="s">
        <v>204</v>
      </c>
      <c r="BE93" s="193">
        <f t="shared" si="4"/>
        <v>0</v>
      </c>
      <c r="BF93" s="193">
        <f t="shared" si="5"/>
        <v>0</v>
      </c>
      <c r="BG93" s="193">
        <f t="shared" si="6"/>
        <v>0</v>
      </c>
      <c r="BH93" s="193">
        <f t="shared" si="7"/>
        <v>0</v>
      </c>
      <c r="BI93" s="193">
        <f t="shared" si="8"/>
        <v>0</v>
      </c>
      <c r="BJ93" s="19" t="s">
        <v>75</v>
      </c>
      <c r="BK93" s="193">
        <f t="shared" si="9"/>
        <v>0</v>
      </c>
      <c r="BL93" s="19" t="s">
        <v>420</v>
      </c>
      <c r="BM93" s="192" t="s">
        <v>694</v>
      </c>
    </row>
    <row r="94" spans="1:65" s="2" customFormat="1" ht="16.5" customHeight="1">
      <c r="A94" s="36"/>
      <c r="B94" s="37"/>
      <c r="C94" s="181" t="s">
        <v>223</v>
      </c>
      <c r="D94" s="181" t="s">
        <v>207</v>
      </c>
      <c r="E94" s="182" t="s">
        <v>422</v>
      </c>
      <c r="F94" s="183" t="s">
        <v>423</v>
      </c>
      <c r="G94" s="184" t="s">
        <v>251</v>
      </c>
      <c r="H94" s="185">
        <v>26</v>
      </c>
      <c r="I94" s="186"/>
      <c r="J94" s="187">
        <f t="shared" si="0"/>
        <v>0</v>
      </c>
      <c r="K94" s="183" t="s">
        <v>388</v>
      </c>
      <c r="L94" s="41"/>
      <c r="M94" s="188" t="s">
        <v>19</v>
      </c>
      <c r="N94" s="189" t="s">
        <v>39</v>
      </c>
      <c r="O94" s="66"/>
      <c r="P94" s="190">
        <f t="shared" si="1"/>
        <v>0</v>
      </c>
      <c r="Q94" s="190">
        <v>0</v>
      </c>
      <c r="R94" s="190">
        <f t="shared" si="2"/>
        <v>0</v>
      </c>
      <c r="S94" s="190">
        <v>0</v>
      </c>
      <c r="T94" s="191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2" t="s">
        <v>252</v>
      </c>
      <c r="AT94" s="192" t="s">
        <v>207</v>
      </c>
      <c r="AU94" s="192" t="s">
        <v>75</v>
      </c>
      <c r="AY94" s="19" t="s">
        <v>204</v>
      </c>
      <c r="BE94" s="193">
        <f t="shared" si="4"/>
        <v>0</v>
      </c>
      <c r="BF94" s="193">
        <f t="shared" si="5"/>
        <v>0</v>
      </c>
      <c r="BG94" s="193">
        <f t="shared" si="6"/>
        <v>0</v>
      </c>
      <c r="BH94" s="193">
        <f t="shared" si="7"/>
        <v>0</v>
      </c>
      <c r="BI94" s="193">
        <f t="shared" si="8"/>
        <v>0</v>
      </c>
      <c r="BJ94" s="19" t="s">
        <v>75</v>
      </c>
      <c r="BK94" s="193">
        <f t="shared" si="9"/>
        <v>0</v>
      </c>
      <c r="BL94" s="19" t="s">
        <v>252</v>
      </c>
      <c r="BM94" s="192" t="s">
        <v>695</v>
      </c>
    </row>
    <row r="95" spans="1:65" s="2" customFormat="1" ht="16.5" customHeight="1">
      <c r="A95" s="36"/>
      <c r="B95" s="37"/>
      <c r="C95" s="222" t="s">
        <v>229</v>
      </c>
      <c r="D95" s="222" t="s">
        <v>243</v>
      </c>
      <c r="E95" s="223" t="s">
        <v>425</v>
      </c>
      <c r="F95" s="224" t="s">
        <v>426</v>
      </c>
      <c r="G95" s="225" t="s">
        <v>251</v>
      </c>
      <c r="H95" s="226">
        <v>16</v>
      </c>
      <c r="I95" s="227"/>
      <c r="J95" s="228">
        <f t="shared" si="0"/>
        <v>0</v>
      </c>
      <c r="K95" s="224" t="s">
        <v>388</v>
      </c>
      <c r="L95" s="229"/>
      <c r="M95" s="230" t="s">
        <v>19</v>
      </c>
      <c r="N95" s="231" t="s">
        <v>39</v>
      </c>
      <c r="O95" s="66"/>
      <c r="P95" s="190">
        <f t="shared" si="1"/>
        <v>0</v>
      </c>
      <c r="Q95" s="190">
        <v>0</v>
      </c>
      <c r="R95" s="190">
        <f t="shared" si="2"/>
        <v>0</v>
      </c>
      <c r="S95" s="190">
        <v>0</v>
      </c>
      <c r="T95" s="191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2" t="s">
        <v>420</v>
      </c>
      <c r="AT95" s="192" t="s">
        <v>243</v>
      </c>
      <c r="AU95" s="192" t="s">
        <v>75</v>
      </c>
      <c r="AY95" s="19" t="s">
        <v>204</v>
      </c>
      <c r="BE95" s="193">
        <f t="shared" si="4"/>
        <v>0</v>
      </c>
      <c r="BF95" s="193">
        <f t="shared" si="5"/>
        <v>0</v>
      </c>
      <c r="BG95" s="193">
        <f t="shared" si="6"/>
        <v>0</v>
      </c>
      <c r="BH95" s="193">
        <f t="shared" si="7"/>
        <v>0</v>
      </c>
      <c r="BI95" s="193">
        <f t="shared" si="8"/>
        <v>0</v>
      </c>
      <c r="BJ95" s="19" t="s">
        <v>75</v>
      </c>
      <c r="BK95" s="193">
        <f t="shared" si="9"/>
        <v>0</v>
      </c>
      <c r="BL95" s="19" t="s">
        <v>420</v>
      </c>
      <c r="BM95" s="192" t="s">
        <v>696</v>
      </c>
    </row>
    <row r="96" spans="1:65" s="2" customFormat="1" ht="16.5" customHeight="1">
      <c r="A96" s="36"/>
      <c r="B96" s="37"/>
      <c r="C96" s="222" t="s">
        <v>236</v>
      </c>
      <c r="D96" s="222" t="s">
        <v>243</v>
      </c>
      <c r="E96" s="223" t="s">
        <v>428</v>
      </c>
      <c r="F96" s="224" t="s">
        <v>429</v>
      </c>
      <c r="G96" s="225" t="s">
        <v>251</v>
      </c>
      <c r="H96" s="226">
        <v>10</v>
      </c>
      <c r="I96" s="227"/>
      <c r="J96" s="228">
        <f t="shared" si="0"/>
        <v>0</v>
      </c>
      <c r="K96" s="224" t="s">
        <v>388</v>
      </c>
      <c r="L96" s="229"/>
      <c r="M96" s="230" t="s">
        <v>19</v>
      </c>
      <c r="N96" s="231" t="s">
        <v>39</v>
      </c>
      <c r="O96" s="66"/>
      <c r="P96" s="190">
        <f t="shared" si="1"/>
        <v>0</v>
      </c>
      <c r="Q96" s="190">
        <v>0</v>
      </c>
      <c r="R96" s="190">
        <f t="shared" si="2"/>
        <v>0</v>
      </c>
      <c r="S96" s="190">
        <v>0</v>
      </c>
      <c r="T96" s="191">
        <f t="shared" si="3"/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2" t="s">
        <v>420</v>
      </c>
      <c r="AT96" s="192" t="s">
        <v>243</v>
      </c>
      <c r="AU96" s="192" t="s">
        <v>75</v>
      </c>
      <c r="AY96" s="19" t="s">
        <v>204</v>
      </c>
      <c r="BE96" s="193">
        <f t="shared" si="4"/>
        <v>0</v>
      </c>
      <c r="BF96" s="193">
        <f t="shared" si="5"/>
        <v>0</v>
      </c>
      <c r="BG96" s="193">
        <f t="shared" si="6"/>
        <v>0</v>
      </c>
      <c r="BH96" s="193">
        <f t="shared" si="7"/>
        <v>0</v>
      </c>
      <c r="BI96" s="193">
        <f t="shared" si="8"/>
        <v>0</v>
      </c>
      <c r="BJ96" s="19" t="s">
        <v>75</v>
      </c>
      <c r="BK96" s="193">
        <f t="shared" si="9"/>
        <v>0</v>
      </c>
      <c r="BL96" s="19" t="s">
        <v>420</v>
      </c>
      <c r="BM96" s="192" t="s">
        <v>697</v>
      </c>
    </row>
    <row r="97" spans="1:65" s="2" customFormat="1" ht="24.2" customHeight="1">
      <c r="A97" s="36"/>
      <c r="B97" s="37"/>
      <c r="C97" s="181" t="s">
        <v>645</v>
      </c>
      <c r="D97" s="181" t="s">
        <v>207</v>
      </c>
      <c r="E97" s="182" t="s">
        <v>431</v>
      </c>
      <c r="F97" s="183" t="s">
        <v>432</v>
      </c>
      <c r="G97" s="184" t="s">
        <v>251</v>
      </c>
      <c r="H97" s="185">
        <v>16</v>
      </c>
      <c r="I97" s="186"/>
      <c r="J97" s="187">
        <f t="shared" si="0"/>
        <v>0</v>
      </c>
      <c r="K97" s="183" t="s">
        <v>388</v>
      </c>
      <c r="L97" s="41"/>
      <c r="M97" s="188" t="s">
        <v>19</v>
      </c>
      <c r="N97" s="189" t="s">
        <v>39</v>
      </c>
      <c r="O97" s="66"/>
      <c r="P97" s="190">
        <f t="shared" si="1"/>
        <v>0</v>
      </c>
      <c r="Q97" s="190">
        <v>0</v>
      </c>
      <c r="R97" s="190">
        <f t="shared" si="2"/>
        <v>0</v>
      </c>
      <c r="S97" s="190">
        <v>0</v>
      </c>
      <c r="T97" s="191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2" t="s">
        <v>389</v>
      </c>
      <c r="AT97" s="192" t="s">
        <v>207</v>
      </c>
      <c r="AU97" s="192" t="s">
        <v>75</v>
      </c>
      <c r="AY97" s="19" t="s">
        <v>204</v>
      </c>
      <c r="BE97" s="193">
        <f t="shared" si="4"/>
        <v>0</v>
      </c>
      <c r="BF97" s="193">
        <f t="shared" si="5"/>
        <v>0</v>
      </c>
      <c r="BG97" s="193">
        <f t="shared" si="6"/>
        <v>0</v>
      </c>
      <c r="BH97" s="193">
        <f t="shared" si="7"/>
        <v>0</v>
      </c>
      <c r="BI97" s="193">
        <f t="shared" si="8"/>
        <v>0</v>
      </c>
      <c r="BJ97" s="19" t="s">
        <v>75</v>
      </c>
      <c r="BK97" s="193">
        <f t="shared" si="9"/>
        <v>0</v>
      </c>
      <c r="BL97" s="19" t="s">
        <v>389</v>
      </c>
      <c r="BM97" s="192" t="s">
        <v>698</v>
      </c>
    </row>
    <row r="98" spans="1:65" s="2" customFormat="1" ht="16.5" customHeight="1">
      <c r="A98" s="36"/>
      <c r="B98" s="37"/>
      <c r="C98" s="222" t="s">
        <v>248</v>
      </c>
      <c r="D98" s="222" t="s">
        <v>243</v>
      </c>
      <c r="E98" s="223" t="s">
        <v>434</v>
      </c>
      <c r="F98" s="224" t="s">
        <v>435</v>
      </c>
      <c r="G98" s="225" t="s">
        <v>251</v>
      </c>
      <c r="H98" s="226">
        <v>16</v>
      </c>
      <c r="I98" s="227"/>
      <c r="J98" s="228">
        <f t="shared" si="0"/>
        <v>0</v>
      </c>
      <c r="K98" s="224" t="s">
        <v>388</v>
      </c>
      <c r="L98" s="229"/>
      <c r="M98" s="230" t="s">
        <v>19</v>
      </c>
      <c r="N98" s="231" t="s">
        <v>39</v>
      </c>
      <c r="O98" s="66"/>
      <c r="P98" s="190">
        <f t="shared" si="1"/>
        <v>0</v>
      </c>
      <c r="Q98" s="190">
        <v>0</v>
      </c>
      <c r="R98" s="190">
        <f t="shared" si="2"/>
        <v>0</v>
      </c>
      <c r="S98" s="190">
        <v>0</v>
      </c>
      <c r="T98" s="191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2" t="s">
        <v>420</v>
      </c>
      <c r="AT98" s="192" t="s">
        <v>243</v>
      </c>
      <c r="AU98" s="192" t="s">
        <v>75</v>
      </c>
      <c r="AY98" s="19" t="s">
        <v>204</v>
      </c>
      <c r="BE98" s="193">
        <f t="shared" si="4"/>
        <v>0</v>
      </c>
      <c r="BF98" s="193">
        <f t="shared" si="5"/>
        <v>0</v>
      </c>
      <c r="BG98" s="193">
        <f t="shared" si="6"/>
        <v>0</v>
      </c>
      <c r="BH98" s="193">
        <f t="shared" si="7"/>
        <v>0</v>
      </c>
      <c r="BI98" s="193">
        <f t="shared" si="8"/>
        <v>0</v>
      </c>
      <c r="BJ98" s="19" t="s">
        <v>75</v>
      </c>
      <c r="BK98" s="193">
        <f t="shared" si="9"/>
        <v>0</v>
      </c>
      <c r="BL98" s="19" t="s">
        <v>420</v>
      </c>
      <c r="BM98" s="192" t="s">
        <v>699</v>
      </c>
    </row>
    <row r="99" spans="1:65" s="2" customFormat="1" ht="21.75" customHeight="1">
      <c r="A99" s="36"/>
      <c r="B99" s="37"/>
      <c r="C99" s="181" t="s">
        <v>453</v>
      </c>
      <c r="D99" s="181" t="s">
        <v>207</v>
      </c>
      <c r="E99" s="182" t="s">
        <v>437</v>
      </c>
      <c r="F99" s="183" t="s">
        <v>438</v>
      </c>
      <c r="G99" s="184" t="s">
        <v>286</v>
      </c>
      <c r="H99" s="185">
        <v>30</v>
      </c>
      <c r="I99" s="186"/>
      <c r="J99" s="187">
        <f t="shared" si="0"/>
        <v>0</v>
      </c>
      <c r="K99" s="183" t="s">
        <v>388</v>
      </c>
      <c r="L99" s="41"/>
      <c r="M99" s="188" t="s">
        <v>19</v>
      </c>
      <c r="N99" s="189" t="s">
        <v>39</v>
      </c>
      <c r="O99" s="66"/>
      <c r="P99" s="190">
        <f t="shared" si="1"/>
        <v>0</v>
      </c>
      <c r="Q99" s="190">
        <v>0</v>
      </c>
      <c r="R99" s="190">
        <f t="shared" si="2"/>
        <v>0</v>
      </c>
      <c r="S99" s="190">
        <v>0</v>
      </c>
      <c r="T99" s="191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2" t="s">
        <v>389</v>
      </c>
      <c r="AT99" s="192" t="s">
        <v>207</v>
      </c>
      <c r="AU99" s="192" t="s">
        <v>75</v>
      </c>
      <c r="AY99" s="19" t="s">
        <v>204</v>
      </c>
      <c r="BE99" s="193">
        <f t="shared" si="4"/>
        <v>0</v>
      </c>
      <c r="BF99" s="193">
        <f t="shared" si="5"/>
        <v>0</v>
      </c>
      <c r="BG99" s="193">
        <f t="shared" si="6"/>
        <v>0</v>
      </c>
      <c r="BH99" s="193">
        <f t="shared" si="7"/>
        <v>0</v>
      </c>
      <c r="BI99" s="193">
        <f t="shared" si="8"/>
        <v>0</v>
      </c>
      <c r="BJ99" s="19" t="s">
        <v>75</v>
      </c>
      <c r="BK99" s="193">
        <f t="shared" si="9"/>
        <v>0</v>
      </c>
      <c r="BL99" s="19" t="s">
        <v>389</v>
      </c>
      <c r="BM99" s="192" t="s">
        <v>700</v>
      </c>
    </row>
    <row r="100" spans="1:65" s="2" customFormat="1" ht="37.9" customHeight="1">
      <c r="A100" s="36"/>
      <c r="B100" s="37"/>
      <c r="C100" s="181" t="s">
        <v>701</v>
      </c>
      <c r="D100" s="181" t="s">
        <v>207</v>
      </c>
      <c r="E100" s="182" t="s">
        <v>396</v>
      </c>
      <c r="F100" s="183" t="s">
        <v>397</v>
      </c>
      <c r="G100" s="184" t="s">
        <v>286</v>
      </c>
      <c r="H100" s="185">
        <v>143</v>
      </c>
      <c r="I100" s="186"/>
      <c r="J100" s="187">
        <f t="shared" si="0"/>
        <v>0</v>
      </c>
      <c r="K100" s="183" t="s">
        <v>388</v>
      </c>
      <c r="L100" s="41"/>
      <c r="M100" s="188" t="s">
        <v>19</v>
      </c>
      <c r="N100" s="189" t="s">
        <v>39</v>
      </c>
      <c r="O100" s="66"/>
      <c r="P100" s="190">
        <f t="shared" si="1"/>
        <v>0</v>
      </c>
      <c r="Q100" s="190">
        <v>0</v>
      </c>
      <c r="R100" s="190">
        <f t="shared" si="2"/>
        <v>0</v>
      </c>
      <c r="S100" s="190">
        <v>0</v>
      </c>
      <c r="T100" s="191">
        <f t="shared" si="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2" t="s">
        <v>206</v>
      </c>
      <c r="AT100" s="192" t="s">
        <v>207</v>
      </c>
      <c r="AU100" s="192" t="s">
        <v>75</v>
      </c>
      <c r="AY100" s="19" t="s">
        <v>204</v>
      </c>
      <c r="BE100" s="193">
        <f t="shared" si="4"/>
        <v>0</v>
      </c>
      <c r="BF100" s="193">
        <f t="shared" si="5"/>
        <v>0</v>
      </c>
      <c r="BG100" s="193">
        <f t="shared" si="6"/>
        <v>0</v>
      </c>
      <c r="BH100" s="193">
        <f t="shared" si="7"/>
        <v>0</v>
      </c>
      <c r="BI100" s="193">
        <f t="shared" si="8"/>
        <v>0</v>
      </c>
      <c r="BJ100" s="19" t="s">
        <v>75</v>
      </c>
      <c r="BK100" s="193">
        <f t="shared" si="9"/>
        <v>0</v>
      </c>
      <c r="BL100" s="19" t="s">
        <v>206</v>
      </c>
      <c r="BM100" s="192" t="s">
        <v>702</v>
      </c>
    </row>
    <row r="101" spans="1:65" s="2" customFormat="1" ht="24.2" customHeight="1">
      <c r="A101" s="36"/>
      <c r="B101" s="37"/>
      <c r="C101" s="222" t="s">
        <v>703</v>
      </c>
      <c r="D101" s="222" t="s">
        <v>243</v>
      </c>
      <c r="E101" s="223" t="s">
        <v>446</v>
      </c>
      <c r="F101" s="224" t="s">
        <v>447</v>
      </c>
      <c r="G101" s="225" t="s">
        <v>286</v>
      </c>
      <c r="H101" s="226">
        <v>30</v>
      </c>
      <c r="I101" s="227"/>
      <c r="J101" s="228">
        <f t="shared" si="0"/>
        <v>0</v>
      </c>
      <c r="K101" s="224" t="s">
        <v>388</v>
      </c>
      <c r="L101" s="229"/>
      <c r="M101" s="230" t="s">
        <v>19</v>
      </c>
      <c r="N101" s="231" t="s">
        <v>39</v>
      </c>
      <c r="O101" s="66"/>
      <c r="P101" s="190">
        <f t="shared" si="1"/>
        <v>0</v>
      </c>
      <c r="Q101" s="190">
        <v>0</v>
      </c>
      <c r="R101" s="190">
        <f t="shared" si="2"/>
        <v>0</v>
      </c>
      <c r="S101" s="190">
        <v>0</v>
      </c>
      <c r="T101" s="191">
        <f t="shared" si="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2" t="s">
        <v>389</v>
      </c>
      <c r="AT101" s="192" t="s">
        <v>243</v>
      </c>
      <c r="AU101" s="192" t="s">
        <v>75</v>
      </c>
      <c r="AY101" s="19" t="s">
        <v>204</v>
      </c>
      <c r="BE101" s="193">
        <f t="shared" si="4"/>
        <v>0</v>
      </c>
      <c r="BF101" s="193">
        <f t="shared" si="5"/>
        <v>0</v>
      </c>
      <c r="BG101" s="193">
        <f t="shared" si="6"/>
        <v>0</v>
      </c>
      <c r="BH101" s="193">
        <f t="shared" si="7"/>
        <v>0</v>
      </c>
      <c r="BI101" s="193">
        <f t="shared" si="8"/>
        <v>0</v>
      </c>
      <c r="BJ101" s="19" t="s">
        <v>75</v>
      </c>
      <c r="BK101" s="193">
        <f t="shared" si="9"/>
        <v>0</v>
      </c>
      <c r="BL101" s="19" t="s">
        <v>389</v>
      </c>
      <c r="BM101" s="192" t="s">
        <v>704</v>
      </c>
    </row>
    <row r="102" spans="1:65" s="2" customFormat="1" ht="21.75" customHeight="1">
      <c r="A102" s="36"/>
      <c r="B102" s="37"/>
      <c r="C102" s="181" t="s">
        <v>462</v>
      </c>
      <c r="D102" s="181" t="s">
        <v>207</v>
      </c>
      <c r="E102" s="182" t="s">
        <v>450</v>
      </c>
      <c r="F102" s="183" t="s">
        <v>451</v>
      </c>
      <c r="G102" s="184" t="s">
        <v>286</v>
      </c>
      <c r="H102" s="185">
        <v>130</v>
      </c>
      <c r="I102" s="186"/>
      <c r="J102" s="187">
        <f t="shared" si="0"/>
        <v>0</v>
      </c>
      <c r="K102" s="183" t="s">
        <v>388</v>
      </c>
      <c r="L102" s="41"/>
      <c r="M102" s="188" t="s">
        <v>19</v>
      </c>
      <c r="N102" s="189" t="s">
        <v>39</v>
      </c>
      <c r="O102" s="66"/>
      <c r="P102" s="190">
        <f t="shared" si="1"/>
        <v>0</v>
      </c>
      <c r="Q102" s="190">
        <v>0</v>
      </c>
      <c r="R102" s="190">
        <f t="shared" si="2"/>
        <v>0</v>
      </c>
      <c r="S102" s="190">
        <v>0</v>
      </c>
      <c r="T102" s="191">
        <f t="shared" si="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2" t="s">
        <v>389</v>
      </c>
      <c r="AT102" s="192" t="s">
        <v>207</v>
      </c>
      <c r="AU102" s="192" t="s">
        <v>75</v>
      </c>
      <c r="AY102" s="19" t="s">
        <v>204</v>
      </c>
      <c r="BE102" s="193">
        <f t="shared" si="4"/>
        <v>0</v>
      </c>
      <c r="BF102" s="193">
        <f t="shared" si="5"/>
        <v>0</v>
      </c>
      <c r="BG102" s="193">
        <f t="shared" si="6"/>
        <v>0</v>
      </c>
      <c r="BH102" s="193">
        <f t="shared" si="7"/>
        <v>0</v>
      </c>
      <c r="BI102" s="193">
        <f t="shared" si="8"/>
        <v>0</v>
      </c>
      <c r="BJ102" s="19" t="s">
        <v>75</v>
      </c>
      <c r="BK102" s="193">
        <f t="shared" si="9"/>
        <v>0</v>
      </c>
      <c r="BL102" s="19" t="s">
        <v>389</v>
      </c>
      <c r="BM102" s="192" t="s">
        <v>705</v>
      </c>
    </row>
    <row r="103" spans="1:65" s="2" customFormat="1" ht="16.5" customHeight="1">
      <c r="A103" s="36"/>
      <c r="B103" s="37"/>
      <c r="C103" s="222" t="s">
        <v>8</v>
      </c>
      <c r="D103" s="222" t="s">
        <v>243</v>
      </c>
      <c r="E103" s="223" t="s">
        <v>454</v>
      </c>
      <c r="F103" s="224" t="s">
        <v>455</v>
      </c>
      <c r="G103" s="225" t="s">
        <v>286</v>
      </c>
      <c r="H103" s="226">
        <v>100</v>
      </c>
      <c r="I103" s="227"/>
      <c r="J103" s="228">
        <f t="shared" si="0"/>
        <v>0</v>
      </c>
      <c r="K103" s="224" t="s">
        <v>388</v>
      </c>
      <c r="L103" s="229"/>
      <c r="M103" s="230" t="s">
        <v>19</v>
      </c>
      <c r="N103" s="231" t="s">
        <v>39</v>
      </c>
      <c r="O103" s="66"/>
      <c r="P103" s="190">
        <f t="shared" si="1"/>
        <v>0</v>
      </c>
      <c r="Q103" s="190">
        <v>0</v>
      </c>
      <c r="R103" s="190">
        <f t="shared" si="2"/>
        <v>0</v>
      </c>
      <c r="S103" s="190">
        <v>0</v>
      </c>
      <c r="T103" s="191">
        <f t="shared" si="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2" t="s">
        <v>389</v>
      </c>
      <c r="AT103" s="192" t="s">
        <v>243</v>
      </c>
      <c r="AU103" s="192" t="s">
        <v>75</v>
      </c>
      <c r="AY103" s="19" t="s">
        <v>204</v>
      </c>
      <c r="BE103" s="193">
        <f t="shared" si="4"/>
        <v>0</v>
      </c>
      <c r="BF103" s="193">
        <f t="shared" si="5"/>
        <v>0</v>
      </c>
      <c r="BG103" s="193">
        <f t="shared" si="6"/>
        <v>0</v>
      </c>
      <c r="BH103" s="193">
        <f t="shared" si="7"/>
        <v>0</v>
      </c>
      <c r="BI103" s="193">
        <f t="shared" si="8"/>
        <v>0</v>
      </c>
      <c r="BJ103" s="19" t="s">
        <v>75</v>
      </c>
      <c r="BK103" s="193">
        <f t="shared" si="9"/>
        <v>0</v>
      </c>
      <c r="BL103" s="19" t="s">
        <v>389</v>
      </c>
      <c r="BM103" s="192" t="s">
        <v>706</v>
      </c>
    </row>
    <row r="104" spans="1:65" s="2" customFormat="1" ht="21.75" customHeight="1">
      <c r="A104" s="36"/>
      <c r="B104" s="37"/>
      <c r="C104" s="222" t="s">
        <v>466</v>
      </c>
      <c r="D104" s="222" t="s">
        <v>243</v>
      </c>
      <c r="E104" s="223" t="s">
        <v>458</v>
      </c>
      <c r="F104" s="224" t="s">
        <v>459</v>
      </c>
      <c r="G104" s="225" t="s">
        <v>286</v>
      </c>
      <c r="H104" s="226">
        <v>30</v>
      </c>
      <c r="I104" s="227"/>
      <c r="J104" s="228">
        <f t="shared" si="0"/>
        <v>0</v>
      </c>
      <c r="K104" s="224" t="s">
        <v>388</v>
      </c>
      <c r="L104" s="229"/>
      <c r="M104" s="230" t="s">
        <v>19</v>
      </c>
      <c r="N104" s="231" t="s">
        <v>39</v>
      </c>
      <c r="O104" s="66"/>
      <c r="P104" s="190">
        <f t="shared" si="1"/>
        <v>0</v>
      </c>
      <c r="Q104" s="190">
        <v>0</v>
      </c>
      <c r="R104" s="190">
        <f t="shared" si="2"/>
        <v>0</v>
      </c>
      <c r="S104" s="190">
        <v>0</v>
      </c>
      <c r="T104" s="191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2" t="s">
        <v>389</v>
      </c>
      <c r="AT104" s="192" t="s">
        <v>243</v>
      </c>
      <c r="AU104" s="192" t="s">
        <v>75</v>
      </c>
      <c r="AY104" s="19" t="s">
        <v>204</v>
      </c>
      <c r="BE104" s="193">
        <f t="shared" si="4"/>
        <v>0</v>
      </c>
      <c r="BF104" s="193">
        <f t="shared" si="5"/>
        <v>0</v>
      </c>
      <c r="BG104" s="193">
        <f t="shared" si="6"/>
        <v>0</v>
      </c>
      <c r="BH104" s="193">
        <f t="shared" si="7"/>
        <v>0</v>
      </c>
      <c r="BI104" s="193">
        <f t="shared" si="8"/>
        <v>0</v>
      </c>
      <c r="BJ104" s="19" t="s">
        <v>75</v>
      </c>
      <c r="BK104" s="193">
        <f t="shared" si="9"/>
        <v>0</v>
      </c>
      <c r="BL104" s="19" t="s">
        <v>389</v>
      </c>
      <c r="BM104" s="192" t="s">
        <v>707</v>
      </c>
    </row>
    <row r="105" spans="1:65" s="2" customFormat="1" ht="16.5" customHeight="1">
      <c r="A105" s="36"/>
      <c r="B105" s="37"/>
      <c r="C105" s="222" t="s">
        <v>473</v>
      </c>
      <c r="D105" s="222" t="s">
        <v>243</v>
      </c>
      <c r="E105" s="223" t="s">
        <v>467</v>
      </c>
      <c r="F105" s="224" t="s">
        <v>468</v>
      </c>
      <c r="G105" s="225" t="s">
        <v>286</v>
      </c>
      <c r="H105" s="226">
        <v>143</v>
      </c>
      <c r="I105" s="227"/>
      <c r="J105" s="228">
        <f t="shared" si="0"/>
        <v>0</v>
      </c>
      <c r="K105" s="224" t="s">
        <v>388</v>
      </c>
      <c r="L105" s="229"/>
      <c r="M105" s="230" t="s">
        <v>19</v>
      </c>
      <c r="N105" s="231" t="s">
        <v>39</v>
      </c>
      <c r="O105" s="66"/>
      <c r="P105" s="190">
        <f t="shared" si="1"/>
        <v>0</v>
      </c>
      <c r="Q105" s="190">
        <v>0</v>
      </c>
      <c r="R105" s="190">
        <f t="shared" si="2"/>
        <v>0</v>
      </c>
      <c r="S105" s="190">
        <v>0</v>
      </c>
      <c r="T105" s="191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2" t="s">
        <v>389</v>
      </c>
      <c r="AT105" s="192" t="s">
        <v>243</v>
      </c>
      <c r="AU105" s="192" t="s">
        <v>75</v>
      </c>
      <c r="AY105" s="19" t="s">
        <v>204</v>
      </c>
      <c r="BE105" s="193">
        <f t="shared" si="4"/>
        <v>0</v>
      </c>
      <c r="BF105" s="193">
        <f t="shared" si="5"/>
        <v>0</v>
      </c>
      <c r="BG105" s="193">
        <f t="shared" si="6"/>
        <v>0</v>
      </c>
      <c r="BH105" s="193">
        <f t="shared" si="7"/>
        <v>0</v>
      </c>
      <c r="BI105" s="193">
        <f t="shared" si="8"/>
        <v>0</v>
      </c>
      <c r="BJ105" s="19" t="s">
        <v>75</v>
      </c>
      <c r="BK105" s="193">
        <f t="shared" si="9"/>
        <v>0</v>
      </c>
      <c r="BL105" s="19" t="s">
        <v>389</v>
      </c>
      <c r="BM105" s="192" t="s">
        <v>708</v>
      </c>
    </row>
    <row r="106" spans="1:65" s="2" customFormat="1" ht="44.25" customHeight="1">
      <c r="A106" s="36"/>
      <c r="B106" s="37"/>
      <c r="C106" s="181" t="s">
        <v>358</v>
      </c>
      <c r="D106" s="181" t="s">
        <v>207</v>
      </c>
      <c r="E106" s="182" t="s">
        <v>470</v>
      </c>
      <c r="F106" s="183" t="s">
        <v>471</v>
      </c>
      <c r="G106" s="184" t="s">
        <v>251</v>
      </c>
      <c r="H106" s="185">
        <v>10</v>
      </c>
      <c r="I106" s="186"/>
      <c r="J106" s="187">
        <f t="shared" si="0"/>
        <v>0</v>
      </c>
      <c r="K106" s="183" t="s">
        <v>388</v>
      </c>
      <c r="L106" s="41"/>
      <c r="M106" s="188" t="s">
        <v>19</v>
      </c>
      <c r="N106" s="189" t="s">
        <v>39</v>
      </c>
      <c r="O106" s="66"/>
      <c r="P106" s="190">
        <f t="shared" si="1"/>
        <v>0</v>
      </c>
      <c r="Q106" s="190">
        <v>0</v>
      </c>
      <c r="R106" s="190">
        <f t="shared" si="2"/>
        <v>0</v>
      </c>
      <c r="S106" s="190">
        <v>0</v>
      </c>
      <c r="T106" s="191">
        <f t="shared" si="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2" t="s">
        <v>389</v>
      </c>
      <c r="AT106" s="192" t="s">
        <v>207</v>
      </c>
      <c r="AU106" s="192" t="s">
        <v>75</v>
      </c>
      <c r="AY106" s="19" t="s">
        <v>204</v>
      </c>
      <c r="BE106" s="193">
        <f t="shared" si="4"/>
        <v>0</v>
      </c>
      <c r="BF106" s="193">
        <f t="shared" si="5"/>
        <v>0</v>
      </c>
      <c r="BG106" s="193">
        <f t="shared" si="6"/>
        <v>0</v>
      </c>
      <c r="BH106" s="193">
        <f t="shared" si="7"/>
        <v>0</v>
      </c>
      <c r="BI106" s="193">
        <f t="shared" si="8"/>
        <v>0</v>
      </c>
      <c r="BJ106" s="19" t="s">
        <v>75</v>
      </c>
      <c r="BK106" s="193">
        <f t="shared" si="9"/>
        <v>0</v>
      </c>
      <c r="BL106" s="19" t="s">
        <v>389</v>
      </c>
      <c r="BM106" s="192" t="s">
        <v>709</v>
      </c>
    </row>
    <row r="107" spans="1:65" s="2" customFormat="1" ht="44.25" customHeight="1">
      <c r="A107" s="36"/>
      <c r="B107" s="37"/>
      <c r="C107" s="181" t="s">
        <v>366</v>
      </c>
      <c r="D107" s="181" t="s">
        <v>207</v>
      </c>
      <c r="E107" s="182" t="s">
        <v>474</v>
      </c>
      <c r="F107" s="183" t="s">
        <v>475</v>
      </c>
      <c r="G107" s="184" t="s">
        <v>251</v>
      </c>
      <c r="H107" s="185">
        <v>8</v>
      </c>
      <c r="I107" s="186"/>
      <c r="J107" s="187">
        <f t="shared" si="0"/>
        <v>0</v>
      </c>
      <c r="K107" s="183" t="s">
        <v>388</v>
      </c>
      <c r="L107" s="41"/>
      <c r="M107" s="188" t="s">
        <v>19</v>
      </c>
      <c r="N107" s="189" t="s">
        <v>39</v>
      </c>
      <c r="O107" s="66"/>
      <c r="P107" s="190">
        <f t="shared" si="1"/>
        <v>0</v>
      </c>
      <c r="Q107" s="190">
        <v>0</v>
      </c>
      <c r="R107" s="190">
        <f t="shared" si="2"/>
        <v>0</v>
      </c>
      <c r="S107" s="190">
        <v>0</v>
      </c>
      <c r="T107" s="191">
        <f t="shared" si="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2" t="s">
        <v>389</v>
      </c>
      <c r="AT107" s="192" t="s">
        <v>207</v>
      </c>
      <c r="AU107" s="192" t="s">
        <v>75</v>
      </c>
      <c r="AY107" s="19" t="s">
        <v>204</v>
      </c>
      <c r="BE107" s="193">
        <f t="shared" si="4"/>
        <v>0</v>
      </c>
      <c r="BF107" s="193">
        <f t="shared" si="5"/>
        <v>0</v>
      </c>
      <c r="BG107" s="193">
        <f t="shared" si="6"/>
        <v>0</v>
      </c>
      <c r="BH107" s="193">
        <f t="shared" si="7"/>
        <v>0</v>
      </c>
      <c r="BI107" s="193">
        <f t="shared" si="8"/>
        <v>0</v>
      </c>
      <c r="BJ107" s="19" t="s">
        <v>75</v>
      </c>
      <c r="BK107" s="193">
        <f t="shared" si="9"/>
        <v>0</v>
      </c>
      <c r="BL107" s="19" t="s">
        <v>389</v>
      </c>
      <c r="BM107" s="192" t="s">
        <v>710</v>
      </c>
    </row>
    <row r="108" spans="1:65" s="2" customFormat="1" ht="16.5" customHeight="1">
      <c r="A108" s="36"/>
      <c r="B108" s="37"/>
      <c r="C108" s="181" t="s">
        <v>7</v>
      </c>
      <c r="D108" s="181" t="s">
        <v>207</v>
      </c>
      <c r="E108" s="182" t="s">
        <v>524</v>
      </c>
      <c r="F108" s="183" t="s">
        <v>525</v>
      </c>
      <c r="G108" s="184" t="s">
        <v>286</v>
      </c>
      <c r="H108" s="185">
        <v>110</v>
      </c>
      <c r="I108" s="186"/>
      <c r="J108" s="187">
        <f t="shared" si="0"/>
        <v>0</v>
      </c>
      <c r="K108" s="183" t="s">
        <v>388</v>
      </c>
      <c r="L108" s="41"/>
      <c r="M108" s="188" t="s">
        <v>19</v>
      </c>
      <c r="N108" s="189" t="s">
        <v>39</v>
      </c>
      <c r="O108" s="66"/>
      <c r="P108" s="190">
        <f t="shared" si="1"/>
        <v>0</v>
      </c>
      <c r="Q108" s="190">
        <v>0</v>
      </c>
      <c r="R108" s="190">
        <f t="shared" si="2"/>
        <v>0</v>
      </c>
      <c r="S108" s="190">
        <v>0</v>
      </c>
      <c r="T108" s="191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2" t="s">
        <v>389</v>
      </c>
      <c r="AT108" s="192" t="s">
        <v>207</v>
      </c>
      <c r="AU108" s="192" t="s">
        <v>75</v>
      </c>
      <c r="AY108" s="19" t="s">
        <v>204</v>
      </c>
      <c r="BE108" s="193">
        <f t="shared" si="4"/>
        <v>0</v>
      </c>
      <c r="BF108" s="193">
        <f t="shared" si="5"/>
        <v>0</v>
      </c>
      <c r="BG108" s="193">
        <f t="shared" si="6"/>
        <v>0</v>
      </c>
      <c r="BH108" s="193">
        <f t="shared" si="7"/>
        <v>0</v>
      </c>
      <c r="BI108" s="193">
        <f t="shared" si="8"/>
        <v>0</v>
      </c>
      <c r="BJ108" s="19" t="s">
        <v>75</v>
      </c>
      <c r="BK108" s="193">
        <f t="shared" si="9"/>
        <v>0</v>
      </c>
      <c r="BL108" s="19" t="s">
        <v>389</v>
      </c>
      <c r="BM108" s="192" t="s">
        <v>711</v>
      </c>
    </row>
    <row r="109" spans="1:65" s="2" customFormat="1" ht="21.75" customHeight="1">
      <c r="A109" s="36"/>
      <c r="B109" s="37"/>
      <c r="C109" s="222" t="s">
        <v>712</v>
      </c>
      <c r="D109" s="222" t="s">
        <v>243</v>
      </c>
      <c r="E109" s="223" t="s">
        <v>400</v>
      </c>
      <c r="F109" s="224" t="s">
        <v>401</v>
      </c>
      <c r="G109" s="225" t="s">
        <v>286</v>
      </c>
      <c r="H109" s="226">
        <v>73</v>
      </c>
      <c r="I109" s="227"/>
      <c r="J109" s="228">
        <f t="shared" si="0"/>
        <v>0</v>
      </c>
      <c r="K109" s="224" t="s">
        <v>388</v>
      </c>
      <c r="L109" s="229"/>
      <c r="M109" s="230" t="s">
        <v>19</v>
      </c>
      <c r="N109" s="231" t="s">
        <v>39</v>
      </c>
      <c r="O109" s="66"/>
      <c r="P109" s="190">
        <f t="shared" si="1"/>
        <v>0</v>
      </c>
      <c r="Q109" s="190">
        <v>0</v>
      </c>
      <c r="R109" s="190">
        <f t="shared" si="2"/>
        <v>0</v>
      </c>
      <c r="S109" s="190">
        <v>0</v>
      </c>
      <c r="T109" s="191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2" t="s">
        <v>389</v>
      </c>
      <c r="AT109" s="192" t="s">
        <v>243</v>
      </c>
      <c r="AU109" s="192" t="s">
        <v>75</v>
      </c>
      <c r="AY109" s="19" t="s">
        <v>204</v>
      </c>
      <c r="BE109" s="193">
        <f t="shared" si="4"/>
        <v>0</v>
      </c>
      <c r="BF109" s="193">
        <f t="shared" si="5"/>
        <v>0</v>
      </c>
      <c r="BG109" s="193">
        <f t="shared" si="6"/>
        <v>0</v>
      </c>
      <c r="BH109" s="193">
        <f t="shared" si="7"/>
        <v>0</v>
      </c>
      <c r="BI109" s="193">
        <f t="shared" si="8"/>
        <v>0</v>
      </c>
      <c r="BJ109" s="19" t="s">
        <v>75</v>
      </c>
      <c r="BK109" s="193">
        <f t="shared" si="9"/>
        <v>0</v>
      </c>
      <c r="BL109" s="19" t="s">
        <v>389</v>
      </c>
      <c r="BM109" s="192" t="s">
        <v>713</v>
      </c>
    </row>
    <row r="110" spans="1:65" s="2" customFormat="1" ht="37.9" customHeight="1">
      <c r="A110" s="36"/>
      <c r="B110" s="37"/>
      <c r="C110" s="181" t="s">
        <v>262</v>
      </c>
      <c r="D110" s="181" t="s">
        <v>207</v>
      </c>
      <c r="E110" s="182" t="s">
        <v>527</v>
      </c>
      <c r="F110" s="183" t="s">
        <v>528</v>
      </c>
      <c r="G110" s="184" t="s">
        <v>251</v>
      </c>
      <c r="H110" s="185">
        <v>4</v>
      </c>
      <c r="I110" s="186"/>
      <c r="J110" s="187">
        <f t="shared" si="0"/>
        <v>0</v>
      </c>
      <c r="K110" s="183" t="s">
        <v>388</v>
      </c>
      <c r="L110" s="41"/>
      <c r="M110" s="188" t="s">
        <v>19</v>
      </c>
      <c r="N110" s="189" t="s">
        <v>39</v>
      </c>
      <c r="O110" s="66"/>
      <c r="P110" s="190">
        <f t="shared" si="1"/>
        <v>0</v>
      </c>
      <c r="Q110" s="190">
        <v>0</v>
      </c>
      <c r="R110" s="190">
        <f t="shared" si="2"/>
        <v>0</v>
      </c>
      <c r="S110" s="190">
        <v>0</v>
      </c>
      <c r="T110" s="191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2" t="s">
        <v>389</v>
      </c>
      <c r="AT110" s="192" t="s">
        <v>207</v>
      </c>
      <c r="AU110" s="192" t="s">
        <v>75</v>
      </c>
      <c r="AY110" s="19" t="s">
        <v>204</v>
      </c>
      <c r="BE110" s="193">
        <f t="shared" si="4"/>
        <v>0</v>
      </c>
      <c r="BF110" s="193">
        <f t="shared" si="5"/>
        <v>0</v>
      </c>
      <c r="BG110" s="193">
        <f t="shared" si="6"/>
        <v>0</v>
      </c>
      <c r="BH110" s="193">
        <f t="shared" si="7"/>
        <v>0</v>
      </c>
      <c r="BI110" s="193">
        <f t="shared" si="8"/>
        <v>0</v>
      </c>
      <c r="BJ110" s="19" t="s">
        <v>75</v>
      </c>
      <c r="BK110" s="193">
        <f t="shared" si="9"/>
        <v>0</v>
      </c>
      <c r="BL110" s="19" t="s">
        <v>389</v>
      </c>
      <c r="BM110" s="192" t="s">
        <v>714</v>
      </c>
    </row>
    <row r="111" spans="1:65" s="2" customFormat="1" ht="24.2" customHeight="1">
      <c r="A111" s="36"/>
      <c r="B111" s="37"/>
      <c r="C111" s="222" t="s">
        <v>255</v>
      </c>
      <c r="D111" s="222" t="s">
        <v>243</v>
      </c>
      <c r="E111" s="223" t="s">
        <v>530</v>
      </c>
      <c r="F111" s="224" t="s">
        <v>531</v>
      </c>
      <c r="G111" s="225" t="s">
        <v>251</v>
      </c>
      <c r="H111" s="226">
        <v>4</v>
      </c>
      <c r="I111" s="227"/>
      <c r="J111" s="228">
        <f t="shared" si="0"/>
        <v>0</v>
      </c>
      <c r="K111" s="224" t="s">
        <v>388</v>
      </c>
      <c r="L111" s="229"/>
      <c r="M111" s="230" t="s">
        <v>19</v>
      </c>
      <c r="N111" s="231" t="s">
        <v>39</v>
      </c>
      <c r="O111" s="66"/>
      <c r="P111" s="190">
        <f t="shared" si="1"/>
        <v>0</v>
      </c>
      <c r="Q111" s="190">
        <v>0</v>
      </c>
      <c r="R111" s="190">
        <f t="shared" si="2"/>
        <v>0</v>
      </c>
      <c r="S111" s="190">
        <v>0</v>
      </c>
      <c r="T111" s="191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2" t="s">
        <v>389</v>
      </c>
      <c r="AT111" s="192" t="s">
        <v>243</v>
      </c>
      <c r="AU111" s="192" t="s">
        <v>75</v>
      </c>
      <c r="AY111" s="19" t="s">
        <v>204</v>
      </c>
      <c r="BE111" s="193">
        <f t="shared" si="4"/>
        <v>0</v>
      </c>
      <c r="BF111" s="193">
        <f t="shared" si="5"/>
        <v>0</v>
      </c>
      <c r="BG111" s="193">
        <f t="shared" si="6"/>
        <v>0</v>
      </c>
      <c r="BH111" s="193">
        <f t="shared" si="7"/>
        <v>0</v>
      </c>
      <c r="BI111" s="193">
        <f t="shared" si="8"/>
        <v>0</v>
      </c>
      <c r="BJ111" s="19" t="s">
        <v>75</v>
      </c>
      <c r="BK111" s="193">
        <f t="shared" si="9"/>
        <v>0</v>
      </c>
      <c r="BL111" s="19" t="s">
        <v>389</v>
      </c>
      <c r="BM111" s="192" t="s">
        <v>715</v>
      </c>
    </row>
    <row r="112" spans="1:65" s="2" customFormat="1" ht="19.5">
      <c r="A112" s="36"/>
      <c r="B112" s="37"/>
      <c r="C112" s="38"/>
      <c r="D112" s="201" t="s">
        <v>311</v>
      </c>
      <c r="E112" s="38"/>
      <c r="F112" s="242" t="s">
        <v>716</v>
      </c>
      <c r="G112" s="38"/>
      <c r="H112" s="38"/>
      <c r="I112" s="196"/>
      <c r="J112" s="38"/>
      <c r="K112" s="38"/>
      <c r="L112" s="41"/>
      <c r="M112" s="197"/>
      <c r="N112" s="198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311</v>
      </c>
      <c r="AU112" s="19" t="s">
        <v>75</v>
      </c>
    </row>
    <row r="113" spans="1:65" s="2" customFormat="1" ht="16.5" customHeight="1">
      <c r="A113" s="36"/>
      <c r="B113" s="37"/>
      <c r="C113" s="181" t="s">
        <v>345</v>
      </c>
      <c r="D113" s="181" t="s">
        <v>207</v>
      </c>
      <c r="E113" s="182" t="s">
        <v>533</v>
      </c>
      <c r="F113" s="183" t="s">
        <v>534</v>
      </c>
      <c r="G113" s="184" t="s">
        <v>251</v>
      </c>
      <c r="H113" s="185">
        <v>4</v>
      </c>
      <c r="I113" s="186"/>
      <c r="J113" s="187">
        <f>ROUND(I113*H113,2)</f>
        <v>0</v>
      </c>
      <c r="K113" s="183" t="s">
        <v>388</v>
      </c>
      <c r="L113" s="41"/>
      <c r="M113" s="188" t="s">
        <v>19</v>
      </c>
      <c r="N113" s="189" t="s">
        <v>39</v>
      </c>
      <c r="O113" s="66"/>
      <c r="P113" s="190">
        <f>O113*H113</f>
        <v>0</v>
      </c>
      <c r="Q113" s="190">
        <v>0</v>
      </c>
      <c r="R113" s="190">
        <f>Q113*H113</f>
        <v>0</v>
      </c>
      <c r="S113" s="190">
        <v>0</v>
      </c>
      <c r="T113" s="191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2" t="s">
        <v>389</v>
      </c>
      <c r="AT113" s="192" t="s">
        <v>207</v>
      </c>
      <c r="AU113" s="192" t="s">
        <v>75</v>
      </c>
      <c r="AY113" s="19" t="s">
        <v>204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9" t="s">
        <v>75</v>
      </c>
      <c r="BK113" s="193">
        <f>ROUND(I113*H113,2)</f>
        <v>0</v>
      </c>
      <c r="BL113" s="19" t="s">
        <v>389</v>
      </c>
      <c r="BM113" s="192" t="s">
        <v>717</v>
      </c>
    </row>
    <row r="114" spans="1:65" s="2" customFormat="1" ht="24.2" customHeight="1">
      <c r="A114" s="36"/>
      <c r="B114" s="37"/>
      <c r="C114" s="181" t="s">
        <v>542</v>
      </c>
      <c r="D114" s="181" t="s">
        <v>207</v>
      </c>
      <c r="E114" s="182" t="s">
        <v>536</v>
      </c>
      <c r="F114" s="183" t="s">
        <v>537</v>
      </c>
      <c r="G114" s="184" t="s">
        <v>251</v>
      </c>
      <c r="H114" s="185">
        <v>4</v>
      </c>
      <c r="I114" s="186"/>
      <c r="J114" s="187">
        <f>ROUND(I114*H114,2)</f>
        <v>0</v>
      </c>
      <c r="K114" s="183" t="s">
        <v>388</v>
      </c>
      <c r="L114" s="41"/>
      <c r="M114" s="188" t="s">
        <v>19</v>
      </c>
      <c r="N114" s="189" t="s">
        <v>39</v>
      </c>
      <c r="O114" s="66"/>
      <c r="P114" s="190">
        <f>O114*H114</f>
        <v>0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2" t="s">
        <v>389</v>
      </c>
      <c r="AT114" s="192" t="s">
        <v>207</v>
      </c>
      <c r="AU114" s="192" t="s">
        <v>75</v>
      </c>
      <c r="AY114" s="19" t="s">
        <v>204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9" t="s">
        <v>75</v>
      </c>
      <c r="BK114" s="193">
        <f>ROUND(I114*H114,2)</f>
        <v>0</v>
      </c>
      <c r="BL114" s="19" t="s">
        <v>389</v>
      </c>
      <c r="BM114" s="192" t="s">
        <v>718</v>
      </c>
    </row>
    <row r="115" spans="1:65" s="2" customFormat="1" ht="33" customHeight="1">
      <c r="A115" s="36"/>
      <c r="B115" s="37"/>
      <c r="C115" s="222" t="s">
        <v>296</v>
      </c>
      <c r="D115" s="222" t="s">
        <v>243</v>
      </c>
      <c r="E115" s="223" t="s">
        <v>539</v>
      </c>
      <c r="F115" s="224" t="s">
        <v>540</v>
      </c>
      <c r="G115" s="225" t="s">
        <v>251</v>
      </c>
      <c r="H115" s="226">
        <v>4</v>
      </c>
      <c r="I115" s="227"/>
      <c r="J115" s="228">
        <f>ROUND(I115*H115,2)</f>
        <v>0</v>
      </c>
      <c r="K115" s="224" t="s">
        <v>388</v>
      </c>
      <c r="L115" s="229"/>
      <c r="M115" s="230" t="s">
        <v>19</v>
      </c>
      <c r="N115" s="231" t="s">
        <v>39</v>
      </c>
      <c r="O115" s="66"/>
      <c r="P115" s="190">
        <f>O115*H115</f>
        <v>0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2" t="s">
        <v>420</v>
      </c>
      <c r="AT115" s="192" t="s">
        <v>243</v>
      </c>
      <c r="AU115" s="192" t="s">
        <v>75</v>
      </c>
      <c r="AY115" s="19" t="s">
        <v>204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9" t="s">
        <v>75</v>
      </c>
      <c r="BK115" s="193">
        <f>ROUND(I115*H115,2)</f>
        <v>0</v>
      </c>
      <c r="BL115" s="19" t="s">
        <v>420</v>
      </c>
      <c r="BM115" s="192" t="s">
        <v>719</v>
      </c>
    </row>
    <row r="116" spans="1:65" s="2" customFormat="1" ht="29.25">
      <c r="A116" s="36"/>
      <c r="B116" s="37"/>
      <c r="C116" s="38"/>
      <c r="D116" s="201" t="s">
        <v>311</v>
      </c>
      <c r="E116" s="38"/>
      <c r="F116" s="242" t="s">
        <v>485</v>
      </c>
      <c r="G116" s="38"/>
      <c r="H116" s="38"/>
      <c r="I116" s="196"/>
      <c r="J116" s="38"/>
      <c r="K116" s="38"/>
      <c r="L116" s="41"/>
      <c r="M116" s="197"/>
      <c r="N116" s="198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311</v>
      </c>
      <c r="AU116" s="19" t="s">
        <v>75</v>
      </c>
    </row>
    <row r="117" spans="1:65" s="2" customFormat="1" ht="16.5" customHeight="1">
      <c r="A117" s="36"/>
      <c r="B117" s="37"/>
      <c r="C117" s="181" t="s">
        <v>551</v>
      </c>
      <c r="D117" s="181" t="s">
        <v>207</v>
      </c>
      <c r="E117" s="182" t="s">
        <v>545</v>
      </c>
      <c r="F117" s="183" t="s">
        <v>546</v>
      </c>
      <c r="G117" s="184" t="s">
        <v>251</v>
      </c>
      <c r="H117" s="185">
        <v>10</v>
      </c>
      <c r="I117" s="186"/>
      <c r="J117" s="187">
        <f>ROUND(I117*H117,2)</f>
        <v>0</v>
      </c>
      <c r="K117" s="183" t="s">
        <v>388</v>
      </c>
      <c r="L117" s="41"/>
      <c r="M117" s="188" t="s">
        <v>19</v>
      </c>
      <c r="N117" s="189" t="s">
        <v>39</v>
      </c>
      <c r="O117" s="66"/>
      <c r="P117" s="190">
        <f>O117*H117</f>
        <v>0</v>
      </c>
      <c r="Q117" s="190">
        <v>0</v>
      </c>
      <c r="R117" s="190">
        <f>Q117*H117</f>
        <v>0</v>
      </c>
      <c r="S117" s="190">
        <v>0</v>
      </c>
      <c r="T117" s="191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2" t="s">
        <v>389</v>
      </c>
      <c r="AT117" s="192" t="s">
        <v>207</v>
      </c>
      <c r="AU117" s="192" t="s">
        <v>75</v>
      </c>
      <c r="AY117" s="19" t="s">
        <v>204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19" t="s">
        <v>75</v>
      </c>
      <c r="BK117" s="193">
        <f>ROUND(I117*H117,2)</f>
        <v>0</v>
      </c>
      <c r="BL117" s="19" t="s">
        <v>389</v>
      </c>
      <c r="BM117" s="192" t="s">
        <v>720</v>
      </c>
    </row>
    <row r="118" spans="1:65" s="2" customFormat="1" ht="21.75" customHeight="1">
      <c r="A118" s="36"/>
      <c r="B118" s="37"/>
      <c r="C118" s="181" t="s">
        <v>589</v>
      </c>
      <c r="D118" s="181" t="s">
        <v>207</v>
      </c>
      <c r="E118" s="182" t="s">
        <v>583</v>
      </c>
      <c r="F118" s="183" t="s">
        <v>584</v>
      </c>
      <c r="G118" s="184" t="s">
        <v>251</v>
      </c>
      <c r="H118" s="185">
        <v>4</v>
      </c>
      <c r="I118" s="186"/>
      <c r="J118" s="187">
        <f>ROUND(I118*H118,2)</f>
        <v>0</v>
      </c>
      <c r="K118" s="183" t="s">
        <v>388</v>
      </c>
      <c r="L118" s="41"/>
      <c r="M118" s="188" t="s">
        <v>19</v>
      </c>
      <c r="N118" s="189" t="s">
        <v>39</v>
      </c>
      <c r="O118" s="66"/>
      <c r="P118" s="190">
        <f>O118*H118</f>
        <v>0</v>
      </c>
      <c r="Q118" s="190">
        <v>0</v>
      </c>
      <c r="R118" s="190">
        <f>Q118*H118</f>
        <v>0</v>
      </c>
      <c r="S118" s="190">
        <v>0</v>
      </c>
      <c r="T118" s="191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2" t="s">
        <v>389</v>
      </c>
      <c r="AT118" s="192" t="s">
        <v>207</v>
      </c>
      <c r="AU118" s="192" t="s">
        <v>75</v>
      </c>
      <c r="AY118" s="19" t="s">
        <v>204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9" t="s">
        <v>75</v>
      </c>
      <c r="BK118" s="193">
        <f>ROUND(I118*H118,2)</f>
        <v>0</v>
      </c>
      <c r="BL118" s="19" t="s">
        <v>389</v>
      </c>
      <c r="BM118" s="192" t="s">
        <v>721</v>
      </c>
    </row>
    <row r="119" spans="1:65" s="2" customFormat="1" ht="16.5" customHeight="1">
      <c r="A119" s="36"/>
      <c r="B119" s="37"/>
      <c r="C119" s="181" t="s">
        <v>593</v>
      </c>
      <c r="D119" s="181" t="s">
        <v>207</v>
      </c>
      <c r="E119" s="182" t="s">
        <v>586</v>
      </c>
      <c r="F119" s="183" t="s">
        <v>587</v>
      </c>
      <c r="G119" s="184" t="s">
        <v>251</v>
      </c>
      <c r="H119" s="185">
        <v>4</v>
      </c>
      <c r="I119" s="186"/>
      <c r="J119" s="187">
        <f>ROUND(I119*H119,2)</f>
        <v>0</v>
      </c>
      <c r="K119" s="183" t="s">
        <v>388</v>
      </c>
      <c r="L119" s="41"/>
      <c r="M119" s="188" t="s">
        <v>19</v>
      </c>
      <c r="N119" s="189" t="s">
        <v>39</v>
      </c>
      <c r="O119" s="66"/>
      <c r="P119" s="190">
        <f>O119*H119</f>
        <v>0</v>
      </c>
      <c r="Q119" s="190">
        <v>0</v>
      </c>
      <c r="R119" s="190">
        <f>Q119*H119</f>
        <v>0</v>
      </c>
      <c r="S119" s="190">
        <v>0</v>
      </c>
      <c r="T119" s="191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2" t="s">
        <v>389</v>
      </c>
      <c r="AT119" s="192" t="s">
        <v>207</v>
      </c>
      <c r="AU119" s="192" t="s">
        <v>75</v>
      </c>
      <c r="AY119" s="19" t="s">
        <v>204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9" t="s">
        <v>75</v>
      </c>
      <c r="BK119" s="193">
        <f>ROUND(I119*H119,2)</f>
        <v>0</v>
      </c>
      <c r="BL119" s="19" t="s">
        <v>389</v>
      </c>
      <c r="BM119" s="192" t="s">
        <v>722</v>
      </c>
    </row>
    <row r="120" spans="1:65" s="2" customFormat="1" ht="16.5" customHeight="1">
      <c r="A120" s="36"/>
      <c r="B120" s="37"/>
      <c r="C120" s="181" t="s">
        <v>597</v>
      </c>
      <c r="D120" s="181" t="s">
        <v>207</v>
      </c>
      <c r="E120" s="182" t="s">
        <v>590</v>
      </c>
      <c r="F120" s="183" t="s">
        <v>591</v>
      </c>
      <c r="G120" s="184" t="s">
        <v>251</v>
      </c>
      <c r="H120" s="185">
        <v>4</v>
      </c>
      <c r="I120" s="186"/>
      <c r="J120" s="187">
        <f>ROUND(I120*H120,2)</f>
        <v>0</v>
      </c>
      <c r="K120" s="183" t="s">
        <v>388</v>
      </c>
      <c r="L120" s="41"/>
      <c r="M120" s="188" t="s">
        <v>19</v>
      </c>
      <c r="N120" s="189" t="s">
        <v>39</v>
      </c>
      <c r="O120" s="66"/>
      <c r="P120" s="190">
        <f>O120*H120</f>
        <v>0</v>
      </c>
      <c r="Q120" s="190">
        <v>0</v>
      </c>
      <c r="R120" s="190">
        <f>Q120*H120</f>
        <v>0</v>
      </c>
      <c r="S120" s="190">
        <v>0</v>
      </c>
      <c r="T120" s="191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2" t="s">
        <v>389</v>
      </c>
      <c r="AT120" s="192" t="s">
        <v>207</v>
      </c>
      <c r="AU120" s="192" t="s">
        <v>75</v>
      </c>
      <c r="AY120" s="19" t="s">
        <v>204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9" t="s">
        <v>75</v>
      </c>
      <c r="BK120" s="193">
        <f>ROUND(I120*H120,2)</f>
        <v>0</v>
      </c>
      <c r="BL120" s="19" t="s">
        <v>389</v>
      </c>
      <c r="BM120" s="192" t="s">
        <v>723</v>
      </c>
    </row>
    <row r="121" spans="1:65" s="2" customFormat="1" ht="37.9" customHeight="1">
      <c r="A121" s="36"/>
      <c r="B121" s="37"/>
      <c r="C121" s="181" t="s">
        <v>724</v>
      </c>
      <c r="D121" s="181" t="s">
        <v>207</v>
      </c>
      <c r="E121" s="182" t="s">
        <v>598</v>
      </c>
      <c r="F121" s="183" t="s">
        <v>599</v>
      </c>
      <c r="G121" s="184" t="s">
        <v>210</v>
      </c>
      <c r="H121" s="185">
        <v>1</v>
      </c>
      <c r="I121" s="186"/>
      <c r="J121" s="187">
        <f>ROUND(I121*H121,2)</f>
        <v>0</v>
      </c>
      <c r="K121" s="183" t="s">
        <v>388</v>
      </c>
      <c r="L121" s="41"/>
      <c r="M121" s="188" t="s">
        <v>19</v>
      </c>
      <c r="N121" s="189" t="s">
        <v>39</v>
      </c>
      <c r="O121" s="66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206</v>
      </c>
      <c r="AT121" s="192" t="s">
        <v>207</v>
      </c>
      <c r="AU121" s="192" t="s">
        <v>75</v>
      </c>
      <c r="AY121" s="19" t="s">
        <v>204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" t="s">
        <v>75</v>
      </c>
      <c r="BK121" s="193">
        <f>ROUND(I121*H121,2)</f>
        <v>0</v>
      </c>
      <c r="BL121" s="19" t="s">
        <v>206</v>
      </c>
      <c r="BM121" s="192" t="s">
        <v>725</v>
      </c>
    </row>
    <row r="122" spans="1:65" s="13" customFormat="1" ht="11.25">
      <c r="B122" s="199"/>
      <c r="C122" s="200"/>
      <c r="D122" s="201" t="s">
        <v>215</v>
      </c>
      <c r="E122" s="202" t="s">
        <v>19</v>
      </c>
      <c r="F122" s="203" t="s">
        <v>726</v>
      </c>
      <c r="G122" s="200"/>
      <c r="H122" s="204">
        <v>1</v>
      </c>
      <c r="I122" s="205"/>
      <c r="J122" s="200"/>
      <c r="K122" s="200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215</v>
      </c>
      <c r="AU122" s="210" t="s">
        <v>75</v>
      </c>
      <c r="AV122" s="13" t="s">
        <v>80</v>
      </c>
      <c r="AW122" s="13" t="s">
        <v>30</v>
      </c>
      <c r="AX122" s="13" t="s">
        <v>75</v>
      </c>
      <c r="AY122" s="210" t="s">
        <v>204</v>
      </c>
    </row>
    <row r="123" spans="1:65" s="2" customFormat="1" ht="16.5" customHeight="1">
      <c r="A123" s="36"/>
      <c r="B123" s="37"/>
      <c r="C123" s="222" t="s">
        <v>727</v>
      </c>
      <c r="D123" s="222" t="s">
        <v>243</v>
      </c>
      <c r="E123" s="223" t="s">
        <v>603</v>
      </c>
      <c r="F123" s="224" t="s">
        <v>604</v>
      </c>
      <c r="G123" s="225" t="s">
        <v>361</v>
      </c>
      <c r="H123" s="226">
        <v>2.1</v>
      </c>
      <c r="I123" s="227"/>
      <c r="J123" s="228">
        <f>ROUND(I123*H123,2)</f>
        <v>0</v>
      </c>
      <c r="K123" s="224" t="s">
        <v>388</v>
      </c>
      <c r="L123" s="229"/>
      <c r="M123" s="230" t="s">
        <v>19</v>
      </c>
      <c r="N123" s="231" t="s">
        <v>39</v>
      </c>
      <c r="O123" s="66"/>
      <c r="P123" s="190">
        <f>O123*H123</f>
        <v>0</v>
      </c>
      <c r="Q123" s="190">
        <v>1</v>
      </c>
      <c r="R123" s="190">
        <f>Q123*H123</f>
        <v>2.1</v>
      </c>
      <c r="S123" s="190">
        <v>0</v>
      </c>
      <c r="T123" s="19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2" t="s">
        <v>236</v>
      </c>
      <c r="AT123" s="192" t="s">
        <v>243</v>
      </c>
      <c r="AU123" s="192" t="s">
        <v>75</v>
      </c>
      <c r="AY123" s="19" t="s">
        <v>204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9" t="s">
        <v>75</v>
      </c>
      <c r="BK123" s="193">
        <f>ROUND(I123*H123,2)</f>
        <v>0</v>
      </c>
      <c r="BL123" s="19" t="s">
        <v>206</v>
      </c>
      <c r="BM123" s="192" t="s">
        <v>728</v>
      </c>
    </row>
    <row r="124" spans="1:65" s="13" customFormat="1" ht="11.25">
      <c r="B124" s="199"/>
      <c r="C124" s="200"/>
      <c r="D124" s="201" t="s">
        <v>215</v>
      </c>
      <c r="E124" s="202" t="s">
        <v>19</v>
      </c>
      <c r="F124" s="203" t="s">
        <v>729</v>
      </c>
      <c r="G124" s="200"/>
      <c r="H124" s="204">
        <v>2.1</v>
      </c>
      <c r="I124" s="205"/>
      <c r="J124" s="200"/>
      <c r="K124" s="200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215</v>
      </c>
      <c r="AU124" s="210" t="s">
        <v>75</v>
      </c>
      <c r="AV124" s="13" t="s">
        <v>80</v>
      </c>
      <c r="AW124" s="13" t="s">
        <v>30</v>
      </c>
      <c r="AX124" s="13" t="s">
        <v>75</v>
      </c>
      <c r="AY124" s="210" t="s">
        <v>204</v>
      </c>
    </row>
    <row r="125" spans="1:65" s="2" customFormat="1" ht="21.75" customHeight="1">
      <c r="A125" s="36"/>
      <c r="B125" s="37"/>
      <c r="C125" s="222" t="s">
        <v>615</v>
      </c>
      <c r="D125" s="222" t="s">
        <v>243</v>
      </c>
      <c r="E125" s="223" t="s">
        <v>616</v>
      </c>
      <c r="F125" s="224" t="s">
        <v>617</v>
      </c>
      <c r="G125" s="225" t="s">
        <v>251</v>
      </c>
      <c r="H125" s="226">
        <v>10</v>
      </c>
      <c r="I125" s="227"/>
      <c r="J125" s="228">
        <f>ROUND(I125*H125,2)</f>
        <v>0</v>
      </c>
      <c r="K125" s="224" t="s">
        <v>388</v>
      </c>
      <c r="L125" s="229"/>
      <c r="M125" s="230" t="s">
        <v>19</v>
      </c>
      <c r="N125" s="231" t="s">
        <v>39</v>
      </c>
      <c r="O125" s="66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2" t="s">
        <v>258</v>
      </c>
      <c r="AT125" s="192" t="s">
        <v>243</v>
      </c>
      <c r="AU125" s="192" t="s">
        <v>75</v>
      </c>
      <c r="AY125" s="19" t="s">
        <v>204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9" t="s">
        <v>75</v>
      </c>
      <c r="BK125" s="193">
        <f>ROUND(I125*H125,2)</f>
        <v>0</v>
      </c>
      <c r="BL125" s="19" t="s">
        <v>252</v>
      </c>
      <c r="BM125" s="192" t="s">
        <v>730</v>
      </c>
    </row>
    <row r="126" spans="1:65" s="2" customFormat="1" ht="44.25" customHeight="1">
      <c r="A126" s="36"/>
      <c r="B126" s="37"/>
      <c r="C126" s="181" t="s">
        <v>619</v>
      </c>
      <c r="D126" s="181" t="s">
        <v>207</v>
      </c>
      <c r="E126" s="182" t="s">
        <v>620</v>
      </c>
      <c r="F126" s="183" t="s">
        <v>621</v>
      </c>
      <c r="G126" s="184" t="s">
        <v>361</v>
      </c>
      <c r="H126" s="185">
        <v>0.09</v>
      </c>
      <c r="I126" s="186"/>
      <c r="J126" s="187">
        <f>ROUND(I126*H126,2)</f>
        <v>0</v>
      </c>
      <c r="K126" s="183" t="s">
        <v>388</v>
      </c>
      <c r="L126" s="41"/>
      <c r="M126" s="188" t="s">
        <v>19</v>
      </c>
      <c r="N126" s="189" t="s">
        <v>39</v>
      </c>
      <c r="O126" s="66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2" t="s">
        <v>389</v>
      </c>
      <c r="AT126" s="192" t="s">
        <v>207</v>
      </c>
      <c r="AU126" s="192" t="s">
        <v>75</v>
      </c>
      <c r="AY126" s="19" t="s">
        <v>204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9" t="s">
        <v>75</v>
      </c>
      <c r="BK126" s="193">
        <f>ROUND(I126*H126,2)</f>
        <v>0</v>
      </c>
      <c r="BL126" s="19" t="s">
        <v>389</v>
      </c>
      <c r="BM126" s="192" t="s">
        <v>731</v>
      </c>
    </row>
    <row r="127" spans="1:65" s="13" customFormat="1" ht="11.25">
      <c r="B127" s="199"/>
      <c r="C127" s="200"/>
      <c r="D127" s="201" t="s">
        <v>215</v>
      </c>
      <c r="E127" s="202" t="s">
        <v>19</v>
      </c>
      <c r="F127" s="203" t="s">
        <v>732</v>
      </c>
      <c r="G127" s="200"/>
      <c r="H127" s="204">
        <v>0.09</v>
      </c>
      <c r="I127" s="205"/>
      <c r="J127" s="200"/>
      <c r="K127" s="200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215</v>
      </c>
      <c r="AU127" s="210" t="s">
        <v>75</v>
      </c>
      <c r="AV127" s="13" t="s">
        <v>80</v>
      </c>
      <c r="AW127" s="13" t="s">
        <v>30</v>
      </c>
      <c r="AX127" s="13" t="s">
        <v>68</v>
      </c>
      <c r="AY127" s="210" t="s">
        <v>204</v>
      </c>
    </row>
    <row r="128" spans="1:65" s="14" customFormat="1" ht="11.25">
      <c r="B128" s="211"/>
      <c r="C128" s="212"/>
      <c r="D128" s="201" t="s">
        <v>215</v>
      </c>
      <c r="E128" s="213" t="s">
        <v>19</v>
      </c>
      <c r="F128" s="214" t="s">
        <v>217</v>
      </c>
      <c r="G128" s="212"/>
      <c r="H128" s="215">
        <v>0.09</v>
      </c>
      <c r="I128" s="216"/>
      <c r="J128" s="212"/>
      <c r="K128" s="212"/>
      <c r="L128" s="217"/>
      <c r="M128" s="218"/>
      <c r="N128" s="219"/>
      <c r="O128" s="219"/>
      <c r="P128" s="219"/>
      <c r="Q128" s="219"/>
      <c r="R128" s="219"/>
      <c r="S128" s="219"/>
      <c r="T128" s="220"/>
      <c r="AT128" s="221" t="s">
        <v>215</v>
      </c>
      <c r="AU128" s="221" t="s">
        <v>75</v>
      </c>
      <c r="AV128" s="14" t="s">
        <v>206</v>
      </c>
      <c r="AW128" s="14" t="s">
        <v>30</v>
      </c>
      <c r="AX128" s="14" t="s">
        <v>75</v>
      </c>
      <c r="AY128" s="221" t="s">
        <v>204</v>
      </c>
    </row>
    <row r="129" spans="1:65" s="2" customFormat="1" ht="62.65" customHeight="1">
      <c r="A129" s="36"/>
      <c r="B129" s="37"/>
      <c r="C129" s="181" t="s">
        <v>624</v>
      </c>
      <c r="D129" s="181" t="s">
        <v>207</v>
      </c>
      <c r="E129" s="182" t="s">
        <v>625</v>
      </c>
      <c r="F129" s="183" t="s">
        <v>626</v>
      </c>
      <c r="G129" s="184" t="s">
        <v>361</v>
      </c>
      <c r="H129" s="185">
        <v>0.09</v>
      </c>
      <c r="I129" s="186"/>
      <c r="J129" s="187">
        <f>ROUND(I129*H129,2)</f>
        <v>0</v>
      </c>
      <c r="K129" s="183" t="s">
        <v>388</v>
      </c>
      <c r="L129" s="41"/>
      <c r="M129" s="188" t="s">
        <v>19</v>
      </c>
      <c r="N129" s="189" t="s">
        <v>39</v>
      </c>
      <c r="O129" s="66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389</v>
      </c>
      <c r="AT129" s="192" t="s">
        <v>207</v>
      </c>
      <c r="AU129" s="192" t="s">
        <v>75</v>
      </c>
      <c r="AY129" s="19" t="s">
        <v>204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9" t="s">
        <v>75</v>
      </c>
      <c r="BK129" s="193">
        <f>ROUND(I129*H129,2)</f>
        <v>0</v>
      </c>
      <c r="BL129" s="19" t="s">
        <v>389</v>
      </c>
      <c r="BM129" s="192" t="s">
        <v>733</v>
      </c>
    </row>
    <row r="130" spans="1:65" s="2" customFormat="1" ht="19.5">
      <c r="A130" s="36"/>
      <c r="B130" s="37"/>
      <c r="C130" s="38"/>
      <c r="D130" s="201" t="s">
        <v>311</v>
      </c>
      <c r="E130" s="38"/>
      <c r="F130" s="242" t="s">
        <v>734</v>
      </c>
      <c r="G130" s="38"/>
      <c r="H130" s="38"/>
      <c r="I130" s="196"/>
      <c r="J130" s="38"/>
      <c r="K130" s="38"/>
      <c r="L130" s="41"/>
      <c r="M130" s="197"/>
      <c r="N130" s="198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311</v>
      </c>
      <c r="AU130" s="19" t="s">
        <v>75</v>
      </c>
    </row>
    <row r="131" spans="1:65" s="2" customFormat="1" ht="55.5" customHeight="1">
      <c r="A131" s="36"/>
      <c r="B131" s="37"/>
      <c r="C131" s="181" t="s">
        <v>574</v>
      </c>
      <c r="D131" s="181" t="s">
        <v>207</v>
      </c>
      <c r="E131" s="182" t="s">
        <v>488</v>
      </c>
      <c r="F131" s="183" t="s">
        <v>489</v>
      </c>
      <c r="G131" s="184" t="s">
        <v>251</v>
      </c>
      <c r="H131" s="185">
        <v>1</v>
      </c>
      <c r="I131" s="186"/>
      <c r="J131" s="187">
        <f t="shared" ref="J131:J139" si="10">ROUND(I131*H131,2)</f>
        <v>0</v>
      </c>
      <c r="K131" s="183" t="s">
        <v>388</v>
      </c>
      <c r="L131" s="41"/>
      <c r="M131" s="188" t="s">
        <v>19</v>
      </c>
      <c r="N131" s="189" t="s">
        <v>39</v>
      </c>
      <c r="O131" s="66"/>
      <c r="P131" s="190">
        <f t="shared" ref="P131:P139" si="11">O131*H131</f>
        <v>0</v>
      </c>
      <c r="Q131" s="190">
        <v>0</v>
      </c>
      <c r="R131" s="190">
        <f t="shared" ref="R131:R139" si="12">Q131*H131</f>
        <v>0</v>
      </c>
      <c r="S131" s="190">
        <v>0</v>
      </c>
      <c r="T131" s="191">
        <f t="shared" ref="T131:T139" si="13"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389</v>
      </c>
      <c r="AT131" s="192" t="s">
        <v>207</v>
      </c>
      <c r="AU131" s="192" t="s">
        <v>75</v>
      </c>
      <c r="AY131" s="19" t="s">
        <v>204</v>
      </c>
      <c r="BE131" s="193">
        <f t="shared" ref="BE131:BE139" si="14">IF(N131="základní",J131,0)</f>
        <v>0</v>
      </c>
      <c r="BF131" s="193">
        <f t="shared" ref="BF131:BF139" si="15">IF(N131="snížená",J131,0)</f>
        <v>0</v>
      </c>
      <c r="BG131" s="193">
        <f t="shared" ref="BG131:BG139" si="16">IF(N131="zákl. přenesená",J131,0)</f>
        <v>0</v>
      </c>
      <c r="BH131" s="193">
        <f t="shared" ref="BH131:BH139" si="17">IF(N131="sníž. přenesená",J131,0)</f>
        <v>0</v>
      </c>
      <c r="BI131" s="193">
        <f t="shared" ref="BI131:BI139" si="18">IF(N131="nulová",J131,0)</f>
        <v>0</v>
      </c>
      <c r="BJ131" s="19" t="s">
        <v>75</v>
      </c>
      <c r="BK131" s="193">
        <f t="shared" ref="BK131:BK139" si="19">ROUND(I131*H131,2)</f>
        <v>0</v>
      </c>
      <c r="BL131" s="19" t="s">
        <v>389</v>
      </c>
      <c r="BM131" s="192" t="s">
        <v>735</v>
      </c>
    </row>
    <row r="132" spans="1:65" s="2" customFormat="1" ht="37.9" customHeight="1">
      <c r="A132" s="36"/>
      <c r="B132" s="37"/>
      <c r="C132" s="181" t="s">
        <v>736</v>
      </c>
      <c r="D132" s="181" t="s">
        <v>207</v>
      </c>
      <c r="E132" s="182" t="s">
        <v>492</v>
      </c>
      <c r="F132" s="183" t="s">
        <v>493</v>
      </c>
      <c r="G132" s="184" t="s">
        <v>251</v>
      </c>
      <c r="H132" s="185">
        <v>4</v>
      </c>
      <c r="I132" s="186"/>
      <c r="J132" s="187">
        <f t="shared" si="10"/>
        <v>0</v>
      </c>
      <c r="K132" s="183" t="s">
        <v>388</v>
      </c>
      <c r="L132" s="41"/>
      <c r="M132" s="188" t="s">
        <v>19</v>
      </c>
      <c r="N132" s="189" t="s">
        <v>39</v>
      </c>
      <c r="O132" s="66"/>
      <c r="P132" s="190">
        <f t="shared" si="11"/>
        <v>0</v>
      </c>
      <c r="Q132" s="190">
        <v>0</v>
      </c>
      <c r="R132" s="190">
        <f t="shared" si="12"/>
        <v>0</v>
      </c>
      <c r="S132" s="190">
        <v>0</v>
      </c>
      <c r="T132" s="191">
        <f t="shared" si="1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2" t="s">
        <v>389</v>
      </c>
      <c r="AT132" s="192" t="s">
        <v>207</v>
      </c>
      <c r="AU132" s="192" t="s">
        <v>75</v>
      </c>
      <c r="AY132" s="19" t="s">
        <v>204</v>
      </c>
      <c r="BE132" s="193">
        <f t="shared" si="14"/>
        <v>0</v>
      </c>
      <c r="BF132" s="193">
        <f t="shared" si="15"/>
        <v>0</v>
      </c>
      <c r="BG132" s="193">
        <f t="shared" si="16"/>
        <v>0</v>
      </c>
      <c r="BH132" s="193">
        <f t="shared" si="17"/>
        <v>0</v>
      </c>
      <c r="BI132" s="193">
        <f t="shared" si="18"/>
        <v>0</v>
      </c>
      <c r="BJ132" s="19" t="s">
        <v>75</v>
      </c>
      <c r="BK132" s="193">
        <f t="shared" si="19"/>
        <v>0</v>
      </c>
      <c r="BL132" s="19" t="s">
        <v>389</v>
      </c>
      <c r="BM132" s="192" t="s">
        <v>737</v>
      </c>
    </row>
    <row r="133" spans="1:65" s="2" customFormat="1" ht="24.2" customHeight="1">
      <c r="A133" s="36"/>
      <c r="B133" s="37"/>
      <c r="C133" s="181" t="s">
        <v>738</v>
      </c>
      <c r="D133" s="181" t="s">
        <v>207</v>
      </c>
      <c r="E133" s="182" t="s">
        <v>496</v>
      </c>
      <c r="F133" s="183" t="s">
        <v>497</v>
      </c>
      <c r="G133" s="184" t="s">
        <v>251</v>
      </c>
      <c r="H133" s="185">
        <v>1</v>
      </c>
      <c r="I133" s="186"/>
      <c r="J133" s="187">
        <f t="shared" si="10"/>
        <v>0</v>
      </c>
      <c r="K133" s="183" t="s">
        <v>388</v>
      </c>
      <c r="L133" s="41"/>
      <c r="M133" s="188" t="s">
        <v>19</v>
      </c>
      <c r="N133" s="189" t="s">
        <v>39</v>
      </c>
      <c r="O133" s="66"/>
      <c r="P133" s="190">
        <f t="shared" si="11"/>
        <v>0</v>
      </c>
      <c r="Q133" s="190">
        <v>0</v>
      </c>
      <c r="R133" s="190">
        <f t="shared" si="12"/>
        <v>0</v>
      </c>
      <c r="S133" s="190">
        <v>0</v>
      </c>
      <c r="T133" s="191">
        <f t="shared" si="1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389</v>
      </c>
      <c r="AT133" s="192" t="s">
        <v>207</v>
      </c>
      <c r="AU133" s="192" t="s">
        <v>75</v>
      </c>
      <c r="AY133" s="19" t="s">
        <v>204</v>
      </c>
      <c r="BE133" s="193">
        <f t="shared" si="14"/>
        <v>0</v>
      </c>
      <c r="BF133" s="193">
        <f t="shared" si="15"/>
        <v>0</v>
      </c>
      <c r="BG133" s="193">
        <f t="shared" si="16"/>
        <v>0</v>
      </c>
      <c r="BH133" s="193">
        <f t="shared" si="17"/>
        <v>0</v>
      </c>
      <c r="BI133" s="193">
        <f t="shared" si="18"/>
        <v>0</v>
      </c>
      <c r="BJ133" s="19" t="s">
        <v>75</v>
      </c>
      <c r="BK133" s="193">
        <f t="shared" si="19"/>
        <v>0</v>
      </c>
      <c r="BL133" s="19" t="s">
        <v>389</v>
      </c>
      <c r="BM133" s="192" t="s">
        <v>739</v>
      </c>
    </row>
    <row r="134" spans="1:65" s="2" customFormat="1" ht="24.2" customHeight="1">
      <c r="A134" s="36"/>
      <c r="B134" s="37"/>
      <c r="C134" s="181" t="s">
        <v>252</v>
      </c>
      <c r="D134" s="181" t="s">
        <v>207</v>
      </c>
      <c r="E134" s="182" t="s">
        <v>500</v>
      </c>
      <c r="F134" s="183" t="s">
        <v>501</v>
      </c>
      <c r="G134" s="184" t="s">
        <v>502</v>
      </c>
      <c r="H134" s="185">
        <v>32</v>
      </c>
      <c r="I134" s="186"/>
      <c r="J134" s="187">
        <f t="shared" si="10"/>
        <v>0</v>
      </c>
      <c r="K134" s="183" t="s">
        <v>388</v>
      </c>
      <c r="L134" s="41"/>
      <c r="M134" s="188" t="s">
        <v>19</v>
      </c>
      <c r="N134" s="189" t="s">
        <v>39</v>
      </c>
      <c r="O134" s="66"/>
      <c r="P134" s="190">
        <f t="shared" si="11"/>
        <v>0</v>
      </c>
      <c r="Q134" s="190">
        <v>0</v>
      </c>
      <c r="R134" s="190">
        <f t="shared" si="12"/>
        <v>0</v>
      </c>
      <c r="S134" s="190">
        <v>0</v>
      </c>
      <c r="T134" s="191">
        <f t="shared" si="1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2" t="s">
        <v>389</v>
      </c>
      <c r="AT134" s="192" t="s">
        <v>207</v>
      </c>
      <c r="AU134" s="192" t="s">
        <v>75</v>
      </c>
      <c r="AY134" s="19" t="s">
        <v>204</v>
      </c>
      <c r="BE134" s="193">
        <f t="shared" si="14"/>
        <v>0</v>
      </c>
      <c r="BF134" s="193">
        <f t="shared" si="15"/>
        <v>0</v>
      </c>
      <c r="BG134" s="193">
        <f t="shared" si="16"/>
        <v>0</v>
      </c>
      <c r="BH134" s="193">
        <f t="shared" si="17"/>
        <v>0</v>
      </c>
      <c r="BI134" s="193">
        <f t="shared" si="18"/>
        <v>0</v>
      </c>
      <c r="BJ134" s="19" t="s">
        <v>75</v>
      </c>
      <c r="BK134" s="193">
        <f t="shared" si="19"/>
        <v>0</v>
      </c>
      <c r="BL134" s="19" t="s">
        <v>389</v>
      </c>
      <c r="BM134" s="192" t="s">
        <v>740</v>
      </c>
    </row>
    <row r="135" spans="1:65" s="2" customFormat="1" ht="21.75" customHeight="1">
      <c r="A135" s="36"/>
      <c r="B135" s="37"/>
      <c r="C135" s="181" t="s">
        <v>741</v>
      </c>
      <c r="D135" s="181" t="s">
        <v>207</v>
      </c>
      <c r="E135" s="182" t="s">
        <v>509</v>
      </c>
      <c r="F135" s="183" t="s">
        <v>510</v>
      </c>
      <c r="G135" s="184" t="s">
        <v>502</v>
      </c>
      <c r="H135" s="185">
        <v>8</v>
      </c>
      <c r="I135" s="186"/>
      <c r="J135" s="187">
        <f t="shared" si="10"/>
        <v>0</v>
      </c>
      <c r="K135" s="183" t="s">
        <v>388</v>
      </c>
      <c r="L135" s="41"/>
      <c r="M135" s="188" t="s">
        <v>19</v>
      </c>
      <c r="N135" s="189" t="s">
        <v>39</v>
      </c>
      <c r="O135" s="66"/>
      <c r="P135" s="190">
        <f t="shared" si="11"/>
        <v>0</v>
      </c>
      <c r="Q135" s="190">
        <v>0</v>
      </c>
      <c r="R135" s="190">
        <f t="shared" si="12"/>
        <v>0</v>
      </c>
      <c r="S135" s="190">
        <v>0</v>
      </c>
      <c r="T135" s="191">
        <f t="shared" si="1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389</v>
      </c>
      <c r="AT135" s="192" t="s">
        <v>207</v>
      </c>
      <c r="AU135" s="192" t="s">
        <v>75</v>
      </c>
      <c r="AY135" s="19" t="s">
        <v>204</v>
      </c>
      <c r="BE135" s="193">
        <f t="shared" si="14"/>
        <v>0</v>
      </c>
      <c r="BF135" s="193">
        <f t="shared" si="15"/>
        <v>0</v>
      </c>
      <c r="BG135" s="193">
        <f t="shared" si="16"/>
        <v>0</v>
      </c>
      <c r="BH135" s="193">
        <f t="shared" si="17"/>
        <v>0</v>
      </c>
      <c r="BI135" s="193">
        <f t="shared" si="18"/>
        <v>0</v>
      </c>
      <c r="BJ135" s="19" t="s">
        <v>75</v>
      </c>
      <c r="BK135" s="193">
        <f t="shared" si="19"/>
        <v>0</v>
      </c>
      <c r="BL135" s="19" t="s">
        <v>389</v>
      </c>
      <c r="BM135" s="192" t="s">
        <v>742</v>
      </c>
    </row>
    <row r="136" spans="1:65" s="2" customFormat="1" ht="24.2" customHeight="1">
      <c r="A136" s="36"/>
      <c r="B136" s="37"/>
      <c r="C136" s="181" t="s">
        <v>395</v>
      </c>
      <c r="D136" s="181" t="s">
        <v>207</v>
      </c>
      <c r="E136" s="182" t="s">
        <v>513</v>
      </c>
      <c r="F136" s="183" t="s">
        <v>514</v>
      </c>
      <c r="G136" s="184" t="s">
        <v>502</v>
      </c>
      <c r="H136" s="185">
        <v>4</v>
      </c>
      <c r="I136" s="186"/>
      <c r="J136" s="187">
        <f t="shared" si="10"/>
        <v>0</v>
      </c>
      <c r="K136" s="183" t="s">
        <v>388</v>
      </c>
      <c r="L136" s="41"/>
      <c r="M136" s="188" t="s">
        <v>19</v>
      </c>
      <c r="N136" s="189" t="s">
        <v>39</v>
      </c>
      <c r="O136" s="66"/>
      <c r="P136" s="190">
        <f t="shared" si="11"/>
        <v>0</v>
      </c>
      <c r="Q136" s="190">
        <v>0</v>
      </c>
      <c r="R136" s="190">
        <f t="shared" si="12"/>
        <v>0</v>
      </c>
      <c r="S136" s="190">
        <v>0</v>
      </c>
      <c r="T136" s="191">
        <f t="shared" si="1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2" t="s">
        <v>389</v>
      </c>
      <c r="AT136" s="192" t="s">
        <v>207</v>
      </c>
      <c r="AU136" s="192" t="s">
        <v>75</v>
      </c>
      <c r="AY136" s="19" t="s">
        <v>204</v>
      </c>
      <c r="BE136" s="193">
        <f t="shared" si="14"/>
        <v>0</v>
      </c>
      <c r="BF136" s="193">
        <f t="shared" si="15"/>
        <v>0</v>
      </c>
      <c r="BG136" s="193">
        <f t="shared" si="16"/>
        <v>0</v>
      </c>
      <c r="BH136" s="193">
        <f t="shared" si="17"/>
        <v>0</v>
      </c>
      <c r="BI136" s="193">
        <f t="shared" si="18"/>
        <v>0</v>
      </c>
      <c r="BJ136" s="19" t="s">
        <v>75</v>
      </c>
      <c r="BK136" s="193">
        <f t="shared" si="19"/>
        <v>0</v>
      </c>
      <c r="BL136" s="19" t="s">
        <v>389</v>
      </c>
      <c r="BM136" s="192" t="s">
        <v>743</v>
      </c>
    </row>
    <row r="137" spans="1:65" s="2" customFormat="1" ht="24.2" customHeight="1">
      <c r="A137" s="36"/>
      <c r="B137" s="37"/>
      <c r="C137" s="181" t="s">
        <v>399</v>
      </c>
      <c r="D137" s="181" t="s">
        <v>207</v>
      </c>
      <c r="E137" s="182" t="s">
        <v>517</v>
      </c>
      <c r="F137" s="183" t="s">
        <v>518</v>
      </c>
      <c r="G137" s="184" t="s">
        <v>502</v>
      </c>
      <c r="H137" s="185">
        <v>4</v>
      </c>
      <c r="I137" s="186"/>
      <c r="J137" s="187">
        <f t="shared" si="10"/>
        <v>0</v>
      </c>
      <c r="K137" s="183" t="s">
        <v>388</v>
      </c>
      <c r="L137" s="41"/>
      <c r="M137" s="188" t="s">
        <v>19</v>
      </c>
      <c r="N137" s="189" t="s">
        <v>39</v>
      </c>
      <c r="O137" s="66"/>
      <c r="P137" s="190">
        <f t="shared" si="11"/>
        <v>0</v>
      </c>
      <c r="Q137" s="190">
        <v>0</v>
      </c>
      <c r="R137" s="190">
        <f t="shared" si="12"/>
        <v>0</v>
      </c>
      <c r="S137" s="190">
        <v>0</v>
      </c>
      <c r="T137" s="191">
        <f t="shared" si="1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2" t="s">
        <v>389</v>
      </c>
      <c r="AT137" s="192" t="s">
        <v>207</v>
      </c>
      <c r="AU137" s="192" t="s">
        <v>75</v>
      </c>
      <c r="AY137" s="19" t="s">
        <v>204</v>
      </c>
      <c r="BE137" s="193">
        <f t="shared" si="14"/>
        <v>0</v>
      </c>
      <c r="BF137" s="193">
        <f t="shared" si="15"/>
        <v>0</v>
      </c>
      <c r="BG137" s="193">
        <f t="shared" si="16"/>
        <v>0</v>
      </c>
      <c r="BH137" s="193">
        <f t="shared" si="17"/>
        <v>0</v>
      </c>
      <c r="BI137" s="193">
        <f t="shared" si="18"/>
        <v>0</v>
      </c>
      <c r="BJ137" s="19" t="s">
        <v>75</v>
      </c>
      <c r="BK137" s="193">
        <f t="shared" si="19"/>
        <v>0</v>
      </c>
      <c r="BL137" s="19" t="s">
        <v>389</v>
      </c>
      <c r="BM137" s="192" t="s">
        <v>744</v>
      </c>
    </row>
    <row r="138" spans="1:65" s="2" customFormat="1" ht="24.2" customHeight="1">
      <c r="A138" s="36"/>
      <c r="B138" s="37"/>
      <c r="C138" s="222" t="s">
        <v>567</v>
      </c>
      <c r="D138" s="222" t="s">
        <v>243</v>
      </c>
      <c r="E138" s="223" t="s">
        <v>521</v>
      </c>
      <c r="F138" s="224" t="s">
        <v>522</v>
      </c>
      <c r="G138" s="225" t="s">
        <v>251</v>
      </c>
      <c r="H138" s="226">
        <v>4</v>
      </c>
      <c r="I138" s="227"/>
      <c r="J138" s="228">
        <f t="shared" si="10"/>
        <v>0</v>
      </c>
      <c r="K138" s="224" t="s">
        <v>19</v>
      </c>
      <c r="L138" s="229"/>
      <c r="M138" s="230" t="s">
        <v>19</v>
      </c>
      <c r="N138" s="231" t="s">
        <v>39</v>
      </c>
      <c r="O138" s="66"/>
      <c r="P138" s="190">
        <f t="shared" si="11"/>
        <v>0</v>
      </c>
      <c r="Q138" s="190">
        <v>0</v>
      </c>
      <c r="R138" s="190">
        <f t="shared" si="12"/>
        <v>0</v>
      </c>
      <c r="S138" s="190">
        <v>0</v>
      </c>
      <c r="T138" s="191">
        <f t="shared" si="1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2" t="s">
        <v>420</v>
      </c>
      <c r="AT138" s="192" t="s">
        <v>243</v>
      </c>
      <c r="AU138" s="192" t="s">
        <v>75</v>
      </c>
      <c r="AY138" s="19" t="s">
        <v>204</v>
      </c>
      <c r="BE138" s="193">
        <f t="shared" si="14"/>
        <v>0</v>
      </c>
      <c r="BF138" s="193">
        <f t="shared" si="15"/>
        <v>0</v>
      </c>
      <c r="BG138" s="193">
        <f t="shared" si="16"/>
        <v>0</v>
      </c>
      <c r="BH138" s="193">
        <f t="shared" si="17"/>
        <v>0</v>
      </c>
      <c r="BI138" s="193">
        <f t="shared" si="18"/>
        <v>0</v>
      </c>
      <c r="BJ138" s="19" t="s">
        <v>75</v>
      </c>
      <c r="BK138" s="193">
        <f t="shared" si="19"/>
        <v>0</v>
      </c>
      <c r="BL138" s="19" t="s">
        <v>420</v>
      </c>
      <c r="BM138" s="192" t="s">
        <v>745</v>
      </c>
    </row>
    <row r="139" spans="1:65" s="2" customFormat="1" ht="44.25" customHeight="1">
      <c r="A139" s="36"/>
      <c r="B139" s="37"/>
      <c r="C139" s="181" t="s">
        <v>445</v>
      </c>
      <c r="D139" s="181" t="s">
        <v>207</v>
      </c>
      <c r="E139" s="182" t="s">
        <v>629</v>
      </c>
      <c r="F139" s="183" t="s">
        <v>630</v>
      </c>
      <c r="G139" s="184" t="s">
        <v>251</v>
      </c>
      <c r="H139" s="185">
        <v>3</v>
      </c>
      <c r="I139" s="186"/>
      <c r="J139" s="187">
        <f t="shared" si="10"/>
        <v>0</v>
      </c>
      <c r="K139" s="183" t="s">
        <v>388</v>
      </c>
      <c r="L139" s="41"/>
      <c r="M139" s="247" t="s">
        <v>19</v>
      </c>
      <c r="N139" s="248" t="s">
        <v>39</v>
      </c>
      <c r="O139" s="245"/>
      <c r="P139" s="249">
        <f t="shared" si="11"/>
        <v>0</v>
      </c>
      <c r="Q139" s="249">
        <v>0</v>
      </c>
      <c r="R139" s="249">
        <f t="shared" si="12"/>
        <v>0</v>
      </c>
      <c r="S139" s="249">
        <v>0</v>
      </c>
      <c r="T139" s="250">
        <f t="shared" si="1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2" t="s">
        <v>389</v>
      </c>
      <c r="AT139" s="192" t="s">
        <v>207</v>
      </c>
      <c r="AU139" s="192" t="s">
        <v>75</v>
      </c>
      <c r="AY139" s="19" t="s">
        <v>204</v>
      </c>
      <c r="BE139" s="193">
        <f t="shared" si="14"/>
        <v>0</v>
      </c>
      <c r="BF139" s="193">
        <f t="shared" si="15"/>
        <v>0</v>
      </c>
      <c r="BG139" s="193">
        <f t="shared" si="16"/>
        <v>0</v>
      </c>
      <c r="BH139" s="193">
        <f t="shared" si="17"/>
        <v>0</v>
      </c>
      <c r="BI139" s="193">
        <f t="shared" si="18"/>
        <v>0</v>
      </c>
      <c r="BJ139" s="19" t="s">
        <v>75</v>
      </c>
      <c r="BK139" s="193">
        <f t="shared" si="19"/>
        <v>0</v>
      </c>
      <c r="BL139" s="19" t="s">
        <v>389</v>
      </c>
      <c r="BM139" s="192" t="s">
        <v>746</v>
      </c>
    </row>
    <row r="140" spans="1:65" s="2" customFormat="1" ht="6.95" customHeight="1">
      <c r="A140" s="36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41"/>
      <c r="M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</sheetData>
  <sheetProtection algorithmName="SHA-512" hashValue="nnNu01hUQ9UgTC7uZZPaCBdqys3n5u3JJzB96iUhWqfFlfi8Xs+PwqABxFqWX3c0CPDKlQVbZPIqhO+o5E2yQA==" saltValue="+N7MjKklr1Dfxigk2rhEFC2f9ueAuSK7OD0u1yN+Q055PCg+wSpTxwkBwGLbS57x5FXCTEh6QX9bf0ObgKH2gQ==" spinCount="100000" sheet="1" objects="1" scenarios="1" formatColumns="0" formatRows="0" autoFilter="0"/>
  <autoFilter ref="C87:K139" xr:uid="{00000000-0009-0000-0000-000005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9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94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659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747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661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ROUND(J86,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ROUND((SUM(BE86:BE91)),  2)</f>
        <v>0</v>
      </c>
      <c r="G35" s="36"/>
      <c r="H35" s="36"/>
      <c r="I35" s="127">
        <v>0.21</v>
      </c>
      <c r="J35" s="126">
        <f>ROUND(((SUM(BE86:BE91))*I35),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ROUND((SUM(BF86:BF91)),  2)</f>
        <v>0</v>
      </c>
      <c r="G36" s="36"/>
      <c r="H36" s="36"/>
      <c r="I36" s="127">
        <v>0.15</v>
      </c>
      <c r="J36" s="126">
        <f>ROUND(((SUM(BF86:BF91))*I36),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ROUND((SUM(BG86:BG91)),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ROUND((SUM(BH86:BH91)),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ROUND((SUM(BI86:BI91)),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659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22.3 - VRN - Oprava osvětlení zast. Jesenec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Jesenec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J86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633</v>
      </c>
      <c r="E64" s="146"/>
      <c r="F64" s="146"/>
      <c r="G64" s="146"/>
      <c r="H64" s="146"/>
      <c r="I64" s="146"/>
      <c r="J64" s="147">
        <f>J87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1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1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189</v>
      </c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414" t="str">
        <f>E7</f>
        <v>Oprava osvětlení zast. na trati Litovel předměstí - Kostelec na Hané</v>
      </c>
      <c r="F74" s="415"/>
      <c r="G74" s="415"/>
      <c r="H74" s="415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1" customFormat="1" ht="12" customHeight="1">
      <c r="B75" s="23"/>
      <c r="C75" s="31" t="s">
        <v>171</v>
      </c>
      <c r="D75" s="24"/>
      <c r="E75" s="24"/>
      <c r="F75" s="24"/>
      <c r="G75" s="24"/>
      <c r="H75" s="24"/>
      <c r="I75" s="24"/>
      <c r="J75" s="24"/>
      <c r="K75" s="24"/>
      <c r="L75" s="22"/>
    </row>
    <row r="76" spans="1:31" s="2" customFormat="1" ht="16.5" customHeight="1">
      <c r="A76" s="36"/>
      <c r="B76" s="37"/>
      <c r="C76" s="38"/>
      <c r="D76" s="38"/>
      <c r="E76" s="414" t="s">
        <v>659</v>
      </c>
      <c r="F76" s="416"/>
      <c r="G76" s="416"/>
      <c r="H76" s="416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173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70" t="str">
        <f>E11</f>
        <v>22.3 - VRN - Oprava osvětlení zast. Jesenec</v>
      </c>
      <c r="F78" s="416"/>
      <c r="G78" s="416"/>
      <c r="H78" s="416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F14</f>
        <v>Jesenec</v>
      </c>
      <c r="G80" s="38"/>
      <c r="H80" s="38"/>
      <c r="I80" s="31" t="s">
        <v>23</v>
      </c>
      <c r="J80" s="61">
        <f>IF(J14="","",J14)</f>
        <v>0</v>
      </c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24</v>
      </c>
      <c r="D82" s="38"/>
      <c r="E82" s="38"/>
      <c r="F82" s="29" t="str">
        <f>E17</f>
        <v>Správa železnic</v>
      </c>
      <c r="G82" s="38"/>
      <c r="H82" s="38"/>
      <c r="I82" s="31" t="s">
        <v>29</v>
      </c>
      <c r="J82" s="34" t="str">
        <f>E23</f>
        <v xml:space="preserve"> </v>
      </c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27</v>
      </c>
      <c r="D83" s="38"/>
      <c r="E83" s="38"/>
      <c r="F83" s="29" t="str">
        <f>IF(E20="","",E20)</f>
        <v>Vyplň údaj</v>
      </c>
      <c r="G83" s="38"/>
      <c r="H83" s="38"/>
      <c r="I83" s="31" t="s">
        <v>31</v>
      </c>
      <c r="J83" s="34" t="str">
        <f>E26</f>
        <v>Tomáš Voldán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54"/>
      <c r="B85" s="155"/>
      <c r="C85" s="156" t="s">
        <v>190</v>
      </c>
      <c r="D85" s="157" t="s">
        <v>53</v>
      </c>
      <c r="E85" s="157" t="s">
        <v>49</v>
      </c>
      <c r="F85" s="157" t="s">
        <v>50</v>
      </c>
      <c r="G85" s="157" t="s">
        <v>191</v>
      </c>
      <c r="H85" s="157" t="s">
        <v>192</v>
      </c>
      <c r="I85" s="157" t="s">
        <v>193</v>
      </c>
      <c r="J85" s="157" t="s">
        <v>180</v>
      </c>
      <c r="K85" s="158" t="s">
        <v>194</v>
      </c>
      <c r="L85" s="159"/>
      <c r="M85" s="70" t="s">
        <v>19</v>
      </c>
      <c r="N85" s="71" t="s">
        <v>38</v>
      </c>
      <c r="O85" s="71" t="s">
        <v>195</v>
      </c>
      <c r="P85" s="71" t="s">
        <v>196</v>
      </c>
      <c r="Q85" s="71" t="s">
        <v>197</v>
      </c>
      <c r="R85" s="71" t="s">
        <v>198</v>
      </c>
      <c r="S85" s="71" t="s">
        <v>199</v>
      </c>
      <c r="T85" s="72" t="s">
        <v>200</v>
      </c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</row>
    <row r="86" spans="1:65" s="2" customFormat="1" ht="22.9" customHeight="1">
      <c r="A86" s="36"/>
      <c r="B86" s="37"/>
      <c r="C86" s="77" t="s">
        <v>201</v>
      </c>
      <c r="D86" s="38"/>
      <c r="E86" s="38"/>
      <c r="F86" s="38"/>
      <c r="G86" s="38"/>
      <c r="H86" s="38"/>
      <c r="I86" s="38"/>
      <c r="J86" s="160">
        <f>BK86</f>
        <v>0</v>
      </c>
      <c r="K86" s="38"/>
      <c r="L86" s="41"/>
      <c r="M86" s="73"/>
      <c r="N86" s="161"/>
      <c r="O86" s="74"/>
      <c r="P86" s="162">
        <f>P87</f>
        <v>0</v>
      </c>
      <c r="Q86" s="74"/>
      <c r="R86" s="162">
        <f>R87</f>
        <v>0</v>
      </c>
      <c r="S86" s="74"/>
      <c r="T86" s="163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67</v>
      </c>
      <c r="AU86" s="19" t="s">
        <v>181</v>
      </c>
      <c r="BK86" s="164">
        <f>BK87</f>
        <v>0</v>
      </c>
    </row>
    <row r="87" spans="1:65" s="12" customFormat="1" ht="25.9" customHeight="1">
      <c r="B87" s="165"/>
      <c r="C87" s="166"/>
      <c r="D87" s="167" t="s">
        <v>67</v>
      </c>
      <c r="E87" s="168" t="s">
        <v>635</v>
      </c>
      <c r="F87" s="168" t="s">
        <v>636</v>
      </c>
      <c r="G87" s="166"/>
      <c r="H87" s="166"/>
      <c r="I87" s="169"/>
      <c r="J87" s="170">
        <f>BK87</f>
        <v>0</v>
      </c>
      <c r="K87" s="166"/>
      <c r="L87" s="171"/>
      <c r="M87" s="172"/>
      <c r="N87" s="173"/>
      <c r="O87" s="173"/>
      <c r="P87" s="174">
        <f>SUM(P88:P91)</f>
        <v>0</v>
      </c>
      <c r="Q87" s="173"/>
      <c r="R87" s="174">
        <f>SUM(R88:R91)</f>
        <v>0</v>
      </c>
      <c r="S87" s="173"/>
      <c r="T87" s="175">
        <f>SUM(T88:T91)</f>
        <v>0</v>
      </c>
      <c r="AR87" s="176" t="s">
        <v>218</v>
      </c>
      <c r="AT87" s="177" t="s">
        <v>67</v>
      </c>
      <c r="AU87" s="177" t="s">
        <v>68</v>
      </c>
      <c r="AY87" s="176" t="s">
        <v>204</v>
      </c>
      <c r="BK87" s="178">
        <f>SUM(BK88:BK91)</f>
        <v>0</v>
      </c>
    </row>
    <row r="88" spans="1:65" s="2" customFormat="1" ht="16.5" customHeight="1">
      <c r="A88" s="36"/>
      <c r="B88" s="37"/>
      <c r="C88" s="181" t="s">
        <v>223</v>
      </c>
      <c r="D88" s="181" t="s">
        <v>207</v>
      </c>
      <c r="E88" s="182" t="s">
        <v>637</v>
      </c>
      <c r="F88" s="183" t="s">
        <v>638</v>
      </c>
      <c r="G88" s="184" t="s">
        <v>639</v>
      </c>
      <c r="H88" s="251"/>
      <c r="I88" s="186"/>
      <c r="J88" s="187">
        <f>ROUND(I88*H88,2)</f>
        <v>0</v>
      </c>
      <c r="K88" s="183" t="s">
        <v>388</v>
      </c>
      <c r="L88" s="41"/>
      <c r="M88" s="188" t="s">
        <v>19</v>
      </c>
      <c r="N88" s="189" t="s">
        <v>39</v>
      </c>
      <c r="O88" s="66"/>
      <c r="P88" s="190">
        <f>O88*H88</f>
        <v>0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2" t="s">
        <v>252</v>
      </c>
      <c r="AT88" s="192" t="s">
        <v>207</v>
      </c>
      <c r="AU88" s="192" t="s">
        <v>75</v>
      </c>
      <c r="AY88" s="19" t="s">
        <v>204</v>
      </c>
      <c r="BE88" s="193">
        <f>IF(N88="základní",J88,0)</f>
        <v>0</v>
      </c>
      <c r="BF88" s="193">
        <f>IF(N88="snížená",J88,0)</f>
        <v>0</v>
      </c>
      <c r="BG88" s="193">
        <f>IF(N88="zákl. přenesená",J88,0)</f>
        <v>0</v>
      </c>
      <c r="BH88" s="193">
        <f>IF(N88="sníž. přenesená",J88,0)</f>
        <v>0</v>
      </c>
      <c r="BI88" s="193">
        <f>IF(N88="nulová",J88,0)</f>
        <v>0</v>
      </c>
      <c r="BJ88" s="19" t="s">
        <v>75</v>
      </c>
      <c r="BK88" s="193">
        <f>ROUND(I88*H88,2)</f>
        <v>0</v>
      </c>
      <c r="BL88" s="19" t="s">
        <v>252</v>
      </c>
      <c r="BM88" s="192" t="s">
        <v>748</v>
      </c>
    </row>
    <row r="89" spans="1:65" s="2" customFormat="1" ht="16.5" customHeight="1">
      <c r="A89" s="36"/>
      <c r="B89" s="37"/>
      <c r="C89" s="181" t="s">
        <v>229</v>
      </c>
      <c r="D89" s="181" t="s">
        <v>207</v>
      </c>
      <c r="E89" s="182" t="s">
        <v>641</v>
      </c>
      <c r="F89" s="183" t="s">
        <v>642</v>
      </c>
      <c r="G89" s="184" t="s">
        <v>639</v>
      </c>
      <c r="H89" s="251"/>
      <c r="I89" s="186"/>
      <c r="J89" s="187">
        <f>ROUND(I89*H89,2)</f>
        <v>0</v>
      </c>
      <c r="K89" s="183" t="s">
        <v>388</v>
      </c>
      <c r="L89" s="41"/>
      <c r="M89" s="188" t="s">
        <v>19</v>
      </c>
      <c r="N89" s="189" t="s">
        <v>39</v>
      </c>
      <c r="O89" s="66"/>
      <c r="P89" s="190">
        <f>O89*H89</f>
        <v>0</v>
      </c>
      <c r="Q89" s="190">
        <v>0</v>
      </c>
      <c r="R89" s="190">
        <f>Q89*H89</f>
        <v>0</v>
      </c>
      <c r="S89" s="190">
        <v>0</v>
      </c>
      <c r="T89" s="191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2" t="s">
        <v>643</v>
      </c>
      <c r="AT89" s="192" t="s">
        <v>207</v>
      </c>
      <c r="AU89" s="192" t="s">
        <v>75</v>
      </c>
      <c r="AY89" s="19" t="s">
        <v>204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19" t="s">
        <v>75</v>
      </c>
      <c r="BK89" s="193">
        <f>ROUND(I89*H89,2)</f>
        <v>0</v>
      </c>
      <c r="BL89" s="19" t="s">
        <v>643</v>
      </c>
      <c r="BM89" s="192" t="s">
        <v>749</v>
      </c>
    </row>
    <row r="90" spans="1:65" s="2" customFormat="1" ht="49.15" customHeight="1">
      <c r="A90" s="36"/>
      <c r="B90" s="37"/>
      <c r="C90" s="181" t="s">
        <v>236</v>
      </c>
      <c r="D90" s="181" t="s">
        <v>207</v>
      </c>
      <c r="E90" s="182" t="s">
        <v>646</v>
      </c>
      <c r="F90" s="183" t="s">
        <v>647</v>
      </c>
      <c r="G90" s="184" t="s">
        <v>639</v>
      </c>
      <c r="H90" s="251"/>
      <c r="I90" s="186"/>
      <c r="J90" s="187">
        <f>ROUND(I90*H90,2)</f>
        <v>0</v>
      </c>
      <c r="K90" s="183" t="s">
        <v>388</v>
      </c>
      <c r="L90" s="41"/>
      <c r="M90" s="188" t="s">
        <v>19</v>
      </c>
      <c r="N90" s="189" t="s">
        <v>39</v>
      </c>
      <c r="O90" s="66"/>
      <c r="P90" s="190">
        <f>O90*H90</f>
        <v>0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643</v>
      </c>
      <c r="AT90" s="192" t="s">
        <v>207</v>
      </c>
      <c r="AU90" s="192" t="s">
        <v>75</v>
      </c>
      <c r="AY90" s="19" t="s">
        <v>204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19" t="s">
        <v>75</v>
      </c>
      <c r="BK90" s="193">
        <f>ROUND(I90*H90,2)</f>
        <v>0</v>
      </c>
      <c r="BL90" s="19" t="s">
        <v>643</v>
      </c>
      <c r="BM90" s="192" t="s">
        <v>750</v>
      </c>
    </row>
    <row r="91" spans="1:65" s="2" customFormat="1" ht="16.5" customHeight="1">
      <c r="A91" s="36"/>
      <c r="B91" s="37"/>
      <c r="C91" s="181" t="s">
        <v>645</v>
      </c>
      <c r="D91" s="181" t="s">
        <v>207</v>
      </c>
      <c r="E91" s="182" t="s">
        <v>649</v>
      </c>
      <c r="F91" s="183" t="s">
        <v>650</v>
      </c>
      <c r="G91" s="184" t="s">
        <v>639</v>
      </c>
      <c r="H91" s="251"/>
      <c r="I91" s="186"/>
      <c r="J91" s="187">
        <f>ROUND(I91*H91,2)</f>
        <v>0</v>
      </c>
      <c r="K91" s="183" t="s">
        <v>388</v>
      </c>
      <c r="L91" s="41"/>
      <c r="M91" s="247" t="s">
        <v>19</v>
      </c>
      <c r="N91" s="248" t="s">
        <v>39</v>
      </c>
      <c r="O91" s="245"/>
      <c r="P91" s="249">
        <f>O91*H91</f>
        <v>0</v>
      </c>
      <c r="Q91" s="249">
        <v>0</v>
      </c>
      <c r="R91" s="249">
        <f>Q91*H91</f>
        <v>0</v>
      </c>
      <c r="S91" s="249">
        <v>0</v>
      </c>
      <c r="T91" s="25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643</v>
      </c>
      <c r="AT91" s="192" t="s">
        <v>207</v>
      </c>
      <c r="AU91" s="192" t="s">
        <v>75</v>
      </c>
      <c r="AY91" s="19" t="s">
        <v>204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19" t="s">
        <v>75</v>
      </c>
      <c r="BK91" s="193">
        <f>ROUND(I91*H91,2)</f>
        <v>0</v>
      </c>
      <c r="BL91" s="19" t="s">
        <v>643</v>
      </c>
      <c r="BM91" s="192" t="s">
        <v>751</v>
      </c>
    </row>
    <row r="92" spans="1:65" s="2" customFormat="1" ht="6.95" customHeight="1">
      <c r="A92" s="36"/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41"/>
      <c r="M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</sheetData>
  <sheetProtection algorithmName="SHA-512" hashValue="VcRzCZGYXOrJucHG8Y4k3m5nF9sYlgeVWHZjXPauf/HWba8X/kh7cy2gp6M88d/7BlzzX4upUyQUoWNEtLdYWQ==" saltValue="XP4LcBt0eg6Vyrx0he3U8oeow0hHqvCXHhr+ab+bGMt/5c7eIoWkaPge1azqMUs0TRDI9bcRfEZiXmDaP3aa2A==" spinCount="100000" sheet="1" objects="1" scenarios="1" formatColumns="0" formatRows="0" autoFilter="0"/>
  <autoFilter ref="C85:K91" xr:uid="{00000000-0009-0000-0000-000006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5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99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752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753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754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ROUND(J93,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ROUND((SUM(BE93:BE149)),  2)</f>
        <v>0</v>
      </c>
      <c r="G35" s="36"/>
      <c r="H35" s="36"/>
      <c r="I35" s="127">
        <v>0.21</v>
      </c>
      <c r="J35" s="126">
        <f>ROUND(((SUM(BE93:BE149))*I35),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ROUND((SUM(BF93:BF149)),  2)</f>
        <v>0</v>
      </c>
      <c r="G36" s="36"/>
      <c r="H36" s="36"/>
      <c r="I36" s="127">
        <v>0.15</v>
      </c>
      <c r="J36" s="126">
        <f>ROUND(((SUM(BF93:BF149))*I36),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ROUND((SUM(BG93:BG149)),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ROUND((SUM(BH93:BH149)),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ROUND((SUM(BI93:BI149)),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752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23.1 - URS - Oprava osvětlení zast. Čunín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Čunín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J93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182</v>
      </c>
      <c r="E64" s="146"/>
      <c r="F64" s="146"/>
      <c r="G64" s="146"/>
      <c r="H64" s="146"/>
      <c r="I64" s="146"/>
      <c r="J64" s="147">
        <f>J94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692</v>
      </c>
      <c r="E65" s="151"/>
      <c r="F65" s="151"/>
      <c r="G65" s="151"/>
      <c r="H65" s="151"/>
      <c r="I65" s="151"/>
      <c r="J65" s="152">
        <f>J95</f>
        <v>0</v>
      </c>
      <c r="K65" s="99"/>
      <c r="L65" s="153"/>
    </row>
    <row r="66" spans="1:31" s="10" customFormat="1" ht="19.899999999999999" customHeight="1">
      <c r="B66" s="149"/>
      <c r="C66" s="99"/>
      <c r="D66" s="150" t="s">
        <v>183</v>
      </c>
      <c r="E66" s="151"/>
      <c r="F66" s="151"/>
      <c r="G66" s="151"/>
      <c r="H66" s="151"/>
      <c r="I66" s="151"/>
      <c r="J66" s="152">
        <f>J96</f>
        <v>0</v>
      </c>
      <c r="K66" s="99"/>
      <c r="L66" s="153"/>
    </row>
    <row r="67" spans="1:31" s="10" customFormat="1" ht="19.899999999999999" customHeight="1">
      <c r="B67" s="149"/>
      <c r="C67" s="99"/>
      <c r="D67" s="150" t="s">
        <v>184</v>
      </c>
      <c r="E67" s="151"/>
      <c r="F67" s="151"/>
      <c r="G67" s="151"/>
      <c r="H67" s="151"/>
      <c r="I67" s="151"/>
      <c r="J67" s="152">
        <f>J115</f>
        <v>0</v>
      </c>
      <c r="K67" s="99"/>
      <c r="L67" s="153"/>
    </row>
    <row r="68" spans="1:31" s="9" customFormat="1" ht="24.95" customHeight="1">
      <c r="B68" s="143"/>
      <c r="C68" s="144"/>
      <c r="D68" s="145" t="s">
        <v>185</v>
      </c>
      <c r="E68" s="146"/>
      <c r="F68" s="146"/>
      <c r="G68" s="146"/>
      <c r="H68" s="146"/>
      <c r="I68" s="146"/>
      <c r="J68" s="147">
        <f>J116</f>
        <v>0</v>
      </c>
      <c r="K68" s="144"/>
      <c r="L68" s="148"/>
    </row>
    <row r="69" spans="1:31" s="10" customFormat="1" ht="19.899999999999999" customHeight="1">
      <c r="B69" s="149"/>
      <c r="C69" s="99"/>
      <c r="D69" s="150" t="s">
        <v>186</v>
      </c>
      <c r="E69" s="151"/>
      <c r="F69" s="151"/>
      <c r="G69" s="151"/>
      <c r="H69" s="151"/>
      <c r="I69" s="151"/>
      <c r="J69" s="152">
        <f>J117</f>
        <v>0</v>
      </c>
      <c r="K69" s="99"/>
      <c r="L69" s="153"/>
    </row>
    <row r="70" spans="1:31" s="10" customFormat="1" ht="19.899999999999999" customHeight="1">
      <c r="B70" s="149"/>
      <c r="C70" s="99"/>
      <c r="D70" s="150" t="s">
        <v>187</v>
      </c>
      <c r="E70" s="151"/>
      <c r="F70" s="151"/>
      <c r="G70" s="151"/>
      <c r="H70" s="151"/>
      <c r="I70" s="151"/>
      <c r="J70" s="152">
        <f>J121</f>
        <v>0</v>
      </c>
      <c r="K70" s="99"/>
      <c r="L70" s="153"/>
    </row>
    <row r="71" spans="1:31" s="9" customFormat="1" ht="24.95" customHeight="1">
      <c r="B71" s="143"/>
      <c r="C71" s="144"/>
      <c r="D71" s="145" t="s">
        <v>188</v>
      </c>
      <c r="E71" s="146"/>
      <c r="F71" s="146"/>
      <c r="G71" s="146"/>
      <c r="H71" s="146"/>
      <c r="I71" s="146"/>
      <c r="J71" s="147">
        <f>J137</f>
        <v>0</v>
      </c>
      <c r="K71" s="144"/>
      <c r="L71" s="148"/>
    </row>
    <row r="72" spans="1:31" s="2" customFormat="1" ht="21.7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>
      <c r="A77" s="36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>
      <c r="A78" s="36"/>
      <c r="B78" s="37"/>
      <c r="C78" s="25" t="s">
        <v>189</v>
      </c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16</v>
      </c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16.5" customHeight="1">
      <c r="A81" s="36"/>
      <c r="B81" s="37"/>
      <c r="C81" s="38"/>
      <c r="D81" s="38"/>
      <c r="E81" s="414" t="str">
        <f>E7</f>
        <v>Oprava osvětlení zast. na trati Litovel předměstí - Kostelec na Hané</v>
      </c>
      <c r="F81" s="415"/>
      <c r="G81" s="415"/>
      <c r="H81" s="415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1" customFormat="1" ht="12" customHeight="1">
      <c r="B82" s="23"/>
      <c r="C82" s="31" t="s">
        <v>171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3" s="2" customFormat="1" ht="16.5" customHeight="1">
      <c r="A83" s="36"/>
      <c r="B83" s="37"/>
      <c r="C83" s="38"/>
      <c r="D83" s="38"/>
      <c r="E83" s="414" t="s">
        <v>752</v>
      </c>
      <c r="F83" s="416"/>
      <c r="G83" s="416"/>
      <c r="H83" s="416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2" customHeight="1">
      <c r="A84" s="36"/>
      <c r="B84" s="37"/>
      <c r="C84" s="31" t="s">
        <v>173</v>
      </c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6.5" customHeight="1">
      <c r="A85" s="36"/>
      <c r="B85" s="37"/>
      <c r="C85" s="38"/>
      <c r="D85" s="38"/>
      <c r="E85" s="370" t="str">
        <f>E11</f>
        <v>23.1 - URS - Oprava osvětlení zast. Čunín</v>
      </c>
      <c r="F85" s="416"/>
      <c r="G85" s="416"/>
      <c r="H85" s="416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2" customHeight="1">
      <c r="A87" s="36"/>
      <c r="B87" s="37"/>
      <c r="C87" s="31" t="s">
        <v>21</v>
      </c>
      <c r="D87" s="38"/>
      <c r="E87" s="38"/>
      <c r="F87" s="29" t="str">
        <f>F14</f>
        <v>Čunín</v>
      </c>
      <c r="G87" s="38"/>
      <c r="H87" s="38"/>
      <c r="I87" s="31" t="s">
        <v>23</v>
      </c>
      <c r="J87" s="61">
        <f>IF(J14="","",J14)</f>
        <v>0</v>
      </c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15.2" customHeight="1">
      <c r="A89" s="36"/>
      <c r="B89" s="37"/>
      <c r="C89" s="31" t="s">
        <v>24</v>
      </c>
      <c r="D89" s="38"/>
      <c r="E89" s="38"/>
      <c r="F89" s="29" t="str">
        <f>E17</f>
        <v>Správa železnic</v>
      </c>
      <c r="G89" s="38"/>
      <c r="H89" s="38"/>
      <c r="I89" s="31" t="s">
        <v>29</v>
      </c>
      <c r="J89" s="34" t="str">
        <f>E23</f>
        <v xml:space="preserve"> </v>
      </c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5.2" customHeight="1">
      <c r="A90" s="36"/>
      <c r="B90" s="37"/>
      <c r="C90" s="31" t="s">
        <v>27</v>
      </c>
      <c r="D90" s="38"/>
      <c r="E90" s="38"/>
      <c r="F90" s="29" t="str">
        <f>IF(E20="","",E20)</f>
        <v>Vyplň údaj</v>
      </c>
      <c r="G90" s="38"/>
      <c r="H90" s="38"/>
      <c r="I90" s="31" t="s">
        <v>31</v>
      </c>
      <c r="J90" s="34" t="str">
        <f>E26</f>
        <v>Tomáš Voldán</v>
      </c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11" customFormat="1" ht="29.25" customHeight="1">
      <c r="A92" s="154"/>
      <c r="B92" s="155"/>
      <c r="C92" s="156" t="s">
        <v>190</v>
      </c>
      <c r="D92" s="157" t="s">
        <v>53</v>
      </c>
      <c r="E92" s="157" t="s">
        <v>49</v>
      </c>
      <c r="F92" s="157" t="s">
        <v>50</v>
      </c>
      <c r="G92" s="157" t="s">
        <v>191</v>
      </c>
      <c r="H92" s="157" t="s">
        <v>192</v>
      </c>
      <c r="I92" s="157" t="s">
        <v>193</v>
      </c>
      <c r="J92" s="157" t="s">
        <v>180</v>
      </c>
      <c r="K92" s="158" t="s">
        <v>194</v>
      </c>
      <c r="L92" s="159"/>
      <c r="M92" s="70" t="s">
        <v>19</v>
      </c>
      <c r="N92" s="71" t="s">
        <v>38</v>
      </c>
      <c r="O92" s="71" t="s">
        <v>195</v>
      </c>
      <c r="P92" s="71" t="s">
        <v>196</v>
      </c>
      <c r="Q92" s="71" t="s">
        <v>197</v>
      </c>
      <c r="R92" s="71" t="s">
        <v>198</v>
      </c>
      <c r="S92" s="71" t="s">
        <v>199</v>
      </c>
      <c r="T92" s="72" t="s">
        <v>200</v>
      </c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</row>
    <row r="93" spans="1:63" s="2" customFormat="1" ht="22.9" customHeight="1">
      <c r="A93" s="36"/>
      <c r="B93" s="37"/>
      <c r="C93" s="77" t="s">
        <v>201</v>
      </c>
      <c r="D93" s="38"/>
      <c r="E93" s="38"/>
      <c r="F93" s="38"/>
      <c r="G93" s="38"/>
      <c r="H93" s="38"/>
      <c r="I93" s="38"/>
      <c r="J93" s="160">
        <f>BK93</f>
        <v>0</v>
      </c>
      <c r="K93" s="38"/>
      <c r="L93" s="41"/>
      <c r="M93" s="73"/>
      <c r="N93" s="161"/>
      <c r="O93" s="74"/>
      <c r="P93" s="162">
        <f>P94+P116+P137</f>
        <v>0</v>
      </c>
      <c r="Q93" s="74"/>
      <c r="R93" s="162">
        <f>R94+R116+R137</f>
        <v>8.8602291200000014</v>
      </c>
      <c r="S93" s="74"/>
      <c r="T93" s="163">
        <f>T94+T116+T137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67</v>
      </c>
      <c r="AU93" s="19" t="s">
        <v>181</v>
      </c>
      <c r="BK93" s="164">
        <f>BK94+BK116+BK137</f>
        <v>0</v>
      </c>
    </row>
    <row r="94" spans="1:63" s="12" customFormat="1" ht="25.9" customHeight="1">
      <c r="B94" s="165"/>
      <c r="C94" s="166"/>
      <c r="D94" s="167" t="s">
        <v>67</v>
      </c>
      <c r="E94" s="168" t="s">
        <v>202</v>
      </c>
      <c r="F94" s="168" t="s">
        <v>203</v>
      </c>
      <c r="G94" s="166"/>
      <c r="H94" s="166"/>
      <c r="I94" s="169"/>
      <c r="J94" s="170">
        <f>BK94</f>
        <v>0</v>
      </c>
      <c r="K94" s="166"/>
      <c r="L94" s="171"/>
      <c r="M94" s="172"/>
      <c r="N94" s="173"/>
      <c r="O94" s="173"/>
      <c r="P94" s="174">
        <f>P95+P96+P115</f>
        <v>0</v>
      </c>
      <c r="Q94" s="173"/>
      <c r="R94" s="174">
        <f>R95+R96+R115</f>
        <v>8.7725491200000008</v>
      </c>
      <c r="S94" s="173"/>
      <c r="T94" s="175">
        <f>T95+T96+T115</f>
        <v>0</v>
      </c>
      <c r="AR94" s="176" t="s">
        <v>75</v>
      </c>
      <c r="AT94" s="177" t="s">
        <v>67</v>
      </c>
      <c r="AU94" s="177" t="s">
        <v>68</v>
      </c>
      <c r="AY94" s="176" t="s">
        <v>204</v>
      </c>
      <c r="BK94" s="178">
        <f>BK95+BK96+BK115</f>
        <v>0</v>
      </c>
    </row>
    <row r="95" spans="1:63" s="12" customFormat="1" ht="22.9" customHeight="1">
      <c r="B95" s="165"/>
      <c r="C95" s="166"/>
      <c r="D95" s="167" t="s">
        <v>67</v>
      </c>
      <c r="E95" s="179" t="s">
        <v>75</v>
      </c>
      <c r="F95" s="179" t="s">
        <v>663</v>
      </c>
      <c r="G95" s="166"/>
      <c r="H95" s="166"/>
      <c r="I95" s="169"/>
      <c r="J95" s="180">
        <f>BK95</f>
        <v>0</v>
      </c>
      <c r="K95" s="166"/>
      <c r="L95" s="171"/>
      <c r="M95" s="172"/>
      <c r="N95" s="173"/>
      <c r="O95" s="173"/>
      <c r="P95" s="174">
        <v>0</v>
      </c>
      <c r="Q95" s="173"/>
      <c r="R95" s="174">
        <v>0</v>
      </c>
      <c r="S95" s="173"/>
      <c r="T95" s="175">
        <v>0</v>
      </c>
      <c r="AR95" s="176" t="s">
        <v>75</v>
      </c>
      <c r="AT95" s="177" t="s">
        <v>67</v>
      </c>
      <c r="AU95" s="177" t="s">
        <v>75</v>
      </c>
      <c r="AY95" s="176" t="s">
        <v>204</v>
      </c>
      <c r="BK95" s="178">
        <v>0</v>
      </c>
    </row>
    <row r="96" spans="1:63" s="12" customFormat="1" ht="22.9" customHeight="1">
      <c r="B96" s="165"/>
      <c r="C96" s="166"/>
      <c r="D96" s="167" t="s">
        <v>67</v>
      </c>
      <c r="E96" s="179" t="s">
        <v>80</v>
      </c>
      <c r="F96" s="179" t="s">
        <v>205</v>
      </c>
      <c r="G96" s="166"/>
      <c r="H96" s="166"/>
      <c r="I96" s="169"/>
      <c r="J96" s="180">
        <f>BK96</f>
        <v>0</v>
      </c>
      <c r="K96" s="166"/>
      <c r="L96" s="171"/>
      <c r="M96" s="172"/>
      <c r="N96" s="173"/>
      <c r="O96" s="173"/>
      <c r="P96" s="174">
        <f>SUM(P97:P114)</f>
        <v>0</v>
      </c>
      <c r="Q96" s="173"/>
      <c r="R96" s="174">
        <f>SUM(R97:R114)</f>
        <v>8.7725491200000008</v>
      </c>
      <c r="S96" s="173"/>
      <c r="T96" s="175">
        <f>SUM(T97:T114)</f>
        <v>0</v>
      </c>
      <c r="AR96" s="176" t="s">
        <v>75</v>
      </c>
      <c r="AT96" s="177" t="s">
        <v>67</v>
      </c>
      <c r="AU96" s="177" t="s">
        <v>75</v>
      </c>
      <c r="AY96" s="176" t="s">
        <v>204</v>
      </c>
      <c r="BK96" s="178">
        <f>SUM(BK97:BK114)</f>
        <v>0</v>
      </c>
    </row>
    <row r="97" spans="1:65" s="2" customFormat="1" ht="21.75" customHeight="1">
      <c r="A97" s="36"/>
      <c r="B97" s="37"/>
      <c r="C97" s="181" t="s">
        <v>206</v>
      </c>
      <c r="D97" s="181" t="s">
        <v>207</v>
      </c>
      <c r="E97" s="182" t="s">
        <v>208</v>
      </c>
      <c r="F97" s="183" t="s">
        <v>209</v>
      </c>
      <c r="G97" s="184" t="s">
        <v>210</v>
      </c>
      <c r="H97" s="185">
        <v>0.192</v>
      </c>
      <c r="I97" s="186"/>
      <c r="J97" s="187">
        <f>ROUND(I97*H97,2)</f>
        <v>0</v>
      </c>
      <c r="K97" s="183" t="s">
        <v>211</v>
      </c>
      <c r="L97" s="41"/>
      <c r="M97" s="188" t="s">
        <v>19</v>
      </c>
      <c r="N97" s="189" t="s">
        <v>39</v>
      </c>
      <c r="O97" s="66"/>
      <c r="P97" s="190">
        <f>O97*H97</f>
        <v>0</v>
      </c>
      <c r="Q97" s="190">
        <v>2.16</v>
      </c>
      <c r="R97" s="190">
        <f>Q97*H97</f>
        <v>0.41472000000000003</v>
      </c>
      <c r="S97" s="190">
        <v>0</v>
      </c>
      <c r="T97" s="191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2" t="s">
        <v>206</v>
      </c>
      <c r="AT97" s="192" t="s">
        <v>207</v>
      </c>
      <c r="AU97" s="192" t="s">
        <v>80</v>
      </c>
      <c r="AY97" s="19" t="s">
        <v>204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19" t="s">
        <v>75</v>
      </c>
      <c r="BK97" s="193">
        <f>ROUND(I97*H97,2)</f>
        <v>0</v>
      </c>
      <c r="BL97" s="19" t="s">
        <v>206</v>
      </c>
      <c r="BM97" s="192" t="s">
        <v>755</v>
      </c>
    </row>
    <row r="98" spans="1:65" s="2" customFormat="1" ht="11.25">
      <c r="A98" s="36"/>
      <c r="B98" s="37"/>
      <c r="C98" s="38"/>
      <c r="D98" s="194" t="s">
        <v>213</v>
      </c>
      <c r="E98" s="38"/>
      <c r="F98" s="195" t="s">
        <v>214</v>
      </c>
      <c r="G98" s="38"/>
      <c r="H98" s="38"/>
      <c r="I98" s="196"/>
      <c r="J98" s="38"/>
      <c r="K98" s="38"/>
      <c r="L98" s="41"/>
      <c r="M98" s="197"/>
      <c r="N98" s="198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213</v>
      </c>
      <c r="AU98" s="19" t="s">
        <v>80</v>
      </c>
    </row>
    <row r="99" spans="1:65" s="13" customFormat="1" ht="11.25">
      <c r="B99" s="199"/>
      <c r="C99" s="200"/>
      <c r="D99" s="201" t="s">
        <v>215</v>
      </c>
      <c r="E99" s="202" t="s">
        <v>19</v>
      </c>
      <c r="F99" s="203" t="s">
        <v>756</v>
      </c>
      <c r="G99" s="200"/>
      <c r="H99" s="204">
        <v>0.192</v>
      </c>
      <c r="I99" s="205"/>
      <c r="J99" s="200"/>
      <c r="K99" s="200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215</v>
      </c>
      <c r="AU99" s="210" t="s">
        <v>80</v>
      </c>
      <c r="AV99" s="13" t="s">
        <v>80</v>
      </c>
      <c r="AW99" s="13" t="s">
        <v>30</v>
      </c>
      <c r="AX99" s="13" t="s">
        <v>68</v>
      </c>
      <c r="AY99" s="210" t="s">
        <v>204</v>
      </c>
    </row>
    <row r="100" spans="1:65" s="14" customFormat="1" ht="11.25">
      <c r="B100" s="211"/>
      <c r="C100" s="212"/>
      <c r="D100" s="201" t="s">
        <v>215</v>
      </c>
      <c r="E100" s="213" t="s">
        <v>19</v>
      </c>
      <c r="F100" s="214" t="s">
        <v>217</v>
      </c>
      <c r="G100" s="212"/>
      <c r="H100" s="215">
        <v>0.192</v>
      </c>
      <c r="I100" s="216"/>
      <c r="J100" s="212"/>
      <c r="K100" s="212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215</v>
      </c>
      <c r="AU100" s="221" t="s">
        <v>80</v>
      </c>
      <c r="AV100" s="14" t="s">
        <v>206</v>
      </c>
      <c r="AW100" s="14" t="s">
        <v>30</v>
      </c>
      <c r="AX100" s="14" t="s">
        <v>75</v>
      </c>
      <c r="AY100" s="221" t="s">
        <v>204</v>
      </c>
    </row>
    <row r="101" spans="1:65" s="2" customFormat="1" ht="21.75" customHeight="1">
      <c r="A101" s="36"/>
      <c r="B101" s="37"/>
      <c r="C101" s="181" t="s">
        <v>218</v>
      </c>
      <c r="D101" s="181" t="s">
        <v>207</v>
      </c>
      <c r="E101" s="182" t="s">
        <v>219</v>
      </c>
      <c r="F101" s="183" t="s">
        <v>220</v>
      </c>
      <c r="G101" s="184" t="s">
        <v>210</v>
      </c>
      <c r="H101" s="185">
        <v>0.192</v>
      </c>
      <c r="I101" s="186"/>
      <c r="J101" s="187">
        <f>ROUND(I101*H101,2)</f>
        <v>0</v>
      </c>
      <c r="K101" s="183" t="s">
        <v>211</v>
      </c>
      <c r="L101" s="41"/>
      <c r="M101" s="188" t="s">
        <v>19</v>
      </c>
      <c r="N101" s="189" t="s">
        <v>39</v>
      </c>
      <c r="O101" s="66"/>
      <c r="P101" s="190">
        <f>O101*H101</f>
        <v>0</v>
      </c>
      <c r="Q101" s="190">
        <v>1.98</v>
      </c>
      <c r="R101" s="190">
        <f>Q101*H101</f>
        <v>0.38016</v>
      </c>
      <c r="S101" s="190">
        <v>0</v>
      </c>
      <c r="T101" s="191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2" t="s">
        <v>206</v>
      </c>
      <c r="AT101" s="192" t="s">
        <v>207</v>
      </c>
      <c r="AU101" s="192" t="s">
        <v>80</v>
      </c>
      <c r="AY101" s="19" t="s">
        <v>204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9" t="s">
        <v>75</v>
      </c>
      <c r="BK101" s="193">
        <f>ROUND(I101*H101,2)</f>
        <v>0</v>
      </c>
      <c r="BL101" s="19" t="s">
        <v>206</v>
      </c>
      <c r="BM101" s="192" t="s">
        <v>757</v>
      </c>
    </row>
    <row r="102" spans="1:65" s="2" customFormat="1" ht="11.25">
      <c r="A102" s="36"/>
      <c r="B102" s="37"/>
      <c r="C102" s="38"/>
      <c r="D102" s="194" t="s">
        <v>213</v>
      </c>
      <c r="E102" s="38"/>
      <c r="F102" s="195" t="s">
        <v>222</v>
      </c>
      <c r="G102" s="38"/>
      <c r="H102" s="38"/>
      <c r="I102" s="196"/>
      <c r="J102" s="38"/>
      <c r="K102" s="38"/>
      <c r="L102" s="41"/>
      <c r="M102" s="197"/>
      <c r="N102" s="198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213</v>
      </c>
      <c r="AU102" s="19" t="s">
        <v>80</v>
      </c>
    </row>
    <row r="103" spans="1:65" s="13" customFormat="1" ht="11.25">
      <c r="B103" s="199"/>
      <c r="C103" s="200"/>
      <c r="D103" s="201" t="s">
        <v>215</v>
      </c>
      <c r="E103" s="202" t="s">
        <v>19</v>
      </c>
      <c r="F103" s="203" t="s">
        <v>756</v>
      </c>
      <c r="G103" s="200"/>
      <c r="H103" s="204">
        <v>0.192</v>
      </c>
      <c r="I103" s="205"/>
      <c r="J103" s="200"/>
      <c r="K103" s="200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215</v>
      </c>
      <c r="AU103" s="210" t="s">
        <v>80</v>
      </c>
      <c r="AV103" s="13" t="s">
        <v>80</v>
      </c>
      <c r="AW103" s="13" t="s">
        <v>30</v>
      </c>
      <c r="AX103" s="13" t="s">
        <v>68</v>
      </c>
      <c r="AY103" s="210" t="s">
        <v>204</v>
      </c>
    </row>
    <row r="104" spans="1:65" s="14" customFormat="1" ht="11.25">
      <c r="B104" s="211"/>
      <c r="C104" s="212"/>
      <c r="D104" s="201" t="s">
        <v>215</v>
      </c>
      <c r="E104" s="213" t="s">
        <v>19</v>
      </c>
      <c r="F104" s="214" t="s">
        <v>217</v>
      </c>
      <c r="G104" s="212"/>
      <c r="H104" s="215">
        <v>0.192</v>
      </c>
      <c r="I104" s="216"/>
      <c r="J104" s="212"/>
      <c r="K104" s="212"/>
      <c r="L104" s="217"/>
      <c r="M104" s="218"/>
      <c r="N104" s="219"/>
      <c r="O104" s="219"/>
      <c r="P104" s="219"/>
      <c r="Q104" s="219"/>
      <c r="R104" s="219"/>
      <c r="S104" s="219"/>
      <c r="T104" s="220"/>
      <c r="AT104" s="221" t="s">
        <v>215</v>
      </c>
      <c r="AU104" s="221" t="s">
        <v>80</v>
      </c>
      <c r="AV104" s="14" t="s">
        <v>206</v>
      </c>
      <c r="AW104" s="14" t="s">
        <v>30</v>
      </c>
      <c r="AX104" s="14" t="s">
        <v>75</v>
      </c>
      <c r="AY104" s="221" t="s">
        <v>204</v>
      </c>
    </row>
    <row r="105" spans="1:65" s="2" customFormat="1" ht="21.75" customHeight="1">
      <c r="A105" s="36"/>
      <c r="B105" s="37"/>
      <c r="C105" s="181" t="s">
        <v>223</v>
      </c>
      <c r="D105" s="181" t="s">
        <v>207</v>
      </c>
      <c r="E105" s="182" t="s">
        <v>224</v>
      </c>
      <c r="F105" s="183" t="s">
        <v>225</v>
      </c>
      <c r="G105" s="184" t="s">
        <v>210</v>
      </c>
      <c r="H105" s="185">
        <v>3.456</v>
      </c>
      <c r="I105" s="186"/>
      <c r="J105" s="187">
        <f>ROUND(I105*H105,2)</f>
        <v>0</v>
      </c>
      <c r="K105" s="183" t="s">
        <v>211</v>
      </c>
      <c r="L105" s="41"/>
      <c r="M105" s="188" t="s">
        <v>19</v>
      </c>
      <c r="N105" s="189" t="s">
        <v>39</v>
      </c>
      <c r="O105" s="66"/>
      <c r="P105" s="190">
        <f>O105*H105</f>
        <v>0</v>
      </c>
      <c r="Q105" s="190">
        <v>2.3010199999999998</v>
      </c>
      <c r="R105" s="190">
        <f>Q105*H105</f>
        <v>7.9523251199999994</v>
      </c>
      <c r="S105" s="190">
        <v>0</v>
      </c>
      <c r="T105" s="191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2" t="s">
        <v>206</v>
      </c>
      <c r="AT105" s="192" t="s">
        <v>207</v>
      </c>
      <c r="AU105" s="192" t="s">
        <v>80</v>
      </c>
      <c r="AY105" s="19" t="s">
        <v>204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9" t="s">
        <v>75</v>
      </c>
      <c r="BK105" s="193">
        <f>ROUND(I105*H105,2)</f>
        <v>0</v>
      </c>
      <c r="BL105" s="19" t="s">
        <v>206</v>
      </c>
      <c r="BM105" s="192" t="s">
        <v>758</v>
      </c>
    </row>
    <row r="106" spans="1:65" s="2" customFormat="1" ht="11.25">
      <c r="A106" s="36"/>
      <c r="B106" s="37"/>
      <c r="C106" s="38"/>
      <c r="D106" s="194" t="s">
        <v>213</v>
      </c>
      <c r="E106" s="38"/>
      <c r="F106" s="195" t="s">
        <v>227</v>
      </c>
      <c r="G106" s="38"/>
      <c r="H106" s="38"/>
      <c r="I106" s="196"/>
      <c r="J106" s="38"/>
      <c r="K106" s="38"/>
      <c r="L106" s="41"/>
      <c r="M106" s="197"/>
      <c r="N106" s="198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213</v>
      </c>
      <c r="AU106" s="19" t="s">
        <v>80</v>
      </c>
    </row>
    <row r="107" spans="1:65" s="13" customFormat="1" ht="11.25">
      <c r="B107" s="199"/>
      <c r="C107" s="200"/>
      <c r="D107" s="201" t="s">
        <v>215</v>
      </c>
      <c r="E107" s="202" t="s">
        <v>19</v>
      </c>
      <c r="F107" s="203" t="s">
        <v>759</v>
      </c>
      <c r="G107" s="200"/>
      <c r="H107" s="204">
        <v>3.456</v>
      </c>
      <c r="I107" s="205"/>
      <c r="J107" s="200"/>
      <c r="K107" s="200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215</v>
      </c>
      <c r="AU107" s="210" t="s">
        <v>80</v>
      </c>
      <c r="AV107" s="13" t="s">
        <v>80</v>
      </c>
      <c r="AW107" s="13" t="s">
        <v>30</v>
      </c>
      <c r="AX107" s="13" t="s">
        <v>68</v>
      </c>
      <c r="AY107" s="210" t="s">
        <v>204</v>
      </c>
    </row>
    <row r="108" spans="1:65" s="14" customFormat="1" ht="11.25">
      <c r="B108" s="211"/>
      <c r="C108" s="212"/>
      <c r="D108" s="201" t="s">
        <v>215</v>
      </c>
      <c r="E108" s="213" t="s">
        <v>19</v>
      </c>
      <c r="F108" s="214" t="s">
        <v>217</v>
      </c>
      <c r="G108" s="212"/>
      <c r="H108" s="215">
        <v>3.456</v>
      </c>
      <c r="I108" s="216"/>
      <c r="J108" s="212"/>
      <c r="K108" s="212"/>
      <c r="L108" s="217"/>
      <c r="M108" s="218"/>
      <c r="N108" s="219"/>
      <c r="O108" s="219"/>
      <c r="P108" s="219"/>
      <c r="Q108" s="219"/>
      <c r="R108" s="219"/>
      <c r="S108" s="219"/>
      <c r="T108" s="220"/>
      <c r="AT108" s="221" t="s">
        <v>215</v>
      </c>
      <c r="AU108" s="221" t="s">
        <v>80</v>
      </c>
      <c r="AV108" s="14" t="s">
        <v>206</v>
      </c>
      <c r="AW108" s="14" t="s">
        <v>30</v>
      </c>
      <c r="AX108" s="14" t="s">
        <v>75</v>
      </c>
      <c r="AY108" s="221" t="s">
        <v>204</v>
      </c>
    </row>
    <row r="109" spans="1:65" s="2" customFormat="1" ht="16.5" customHeight="1">
      <c r="A109" s="36"/>
      <c r="B109" s="37"/>
      <c r="C109" s="181" t="s">
        <v>229</v>
      </c>
      <c r="D109" s="181" t="s">
        <v>207</v>
      </c>
      <c r="E109" s="182" t="s">
        <v>230</v>
      </c>
      <c r="F109" s="183" t="s">
        <v>231</v>
      </c>
      <c r="G109" s="184" t="s">
        <v>232</v>
      </c>
      <c r="H109" s="185">
        <v>9.6</v>
      </c>
      <c r="I109" s="186"/>
      <c r="J109" s="187">
        <f>ROUND(I109*H109,2)</f>
        <v>0</v>
      </c>
      <c r="K109" s="183" t="s">
        <v>211</v>
      </c>
      <c r="L109" s="41"/>
      <c r="M109" s="188" t="s">
        <v>19</v>
      </c>
      <c r="N109" s="189" t="s">
        <v>39</v>
      </c>
      <c r="O109" s="66"/>
      <c r="P109" s="190">
        <f>O109*H109</f>
        <v>0</v>
      </c>
      <c r="Q109" s="190">
        <v>2.64E-3</v>
      </c>
      <c r="R109" s="190">
        <f>Q109*H109</f>
        <v>2.5343999999999998E-2</v>
      </c>
      <c r="S109" s="190">
        <v>0</v>
      </c>
      <c r="T109" s="191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2" t="s">
        <v>206</v>
      </c>
      <c r="AT109" s="192" t="s">
        <v>207</v>
      </c>
      <c r="AU109" s="192" t="s">
        <v>80</v>
      </c>
      <c r="AY109" s="19" t="s">
        <v>204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9" t="s">
        <v>75</v>
      </c>
      <c r="BK109" s="193">
        <f>ROUND(I109*H109,2)</f>
        <v>0</v>
      </c>
      <c r="BL109" s="19" t="s">
        <v>206</v>
      </c>
      <c r="BM109" s="192" t="s">
        <v>760</v>
      </c>
    </row>
    <row r="110" spans="1:65" s="2" customFormat="1" ht="11.25">
      <c r="A110" s="36"/>
      <c r="B110" s="37"/>
      <c r="C110" s="38"/>
      <c r="D110" s="194" t="s">
        <v>213</v>
      </c>
      <c r="E110" s="38"/>
      <c r="F110" s="195" t="s">
        <v>234</v>
      </c>
      <c r="G110" s="38"/>
      <c r="H110" s="38"/>
      <c r="I110" s="196"/>
      <c r="J110" s="38"/>
      <c r="K110" s="38"/>
      <c r="L110" s="41"/>
      <c r="M110" s="197"/>
      <c r="N110" s="198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213</v>
      </c>
      <c r="AU110" s="19" t="s">
        <v>80</v>
      </c>
    </row>
    <row r="111" spans="1:65" s="13" customFormat="1" ht="11.25">
      <c r="B111" s="199"/>
      <c r="C111" s="200"/>
      <c r="D111" s="201" t="s">
        <v>215</v>
      </c>
      <c r="E111" s="202" t="s">
        <v>19</v>
      </c>
      <c r="F111" s="203" t="s">
        <v>761</v>
      </c>
      <c r="G111" s="200"/>
      <c r="H111" s="204">
        <v>9.6</v>
      </c>
      <c r="I111" s="205"/>
      <c r="J111" s="200"/>
      <c r="K111" s="200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215</v>
      </c>
      <c r="AU111" s="210" t="s">
        <v>80</v>
      </c>
      <c r="AV111" s="13" t="s">
        <v>80</v>
      </c>
      <c r="AW111" s="13" t="s">
        <v>30</v>
      </c>
      <c r="AX111" s="13" t="s">
        <v>68</v>
      </c>
      <c r="AY111" s="210" t="s">
        <v>204</v>
      </c>
    </row>
    <row r="112" spans="1:65" s="14" customFormat="1" ht="11.25">
      <c r="B112" s="211"/>
      <c r="C112" s="212"/>
      <c r="D112" s="201" t="s">
        <v>215</v>
      </c>
      <c r="E112" s="213" t="s">
        <v>19</v>
      </c>
      <c r="F112" s="214" t="s">
        <v>217</v>
      </c>
      <c r="G112" s="212"/>
      <c r="H112" s="215">
        <v>9.6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215</v>
      </c>
      <c r="AU112" s="221" t="s">
        <v>80</v>
      </c>
      <c r="AV112" s="14" t="s">
        <v>206</v>
      </c>
      <c r="AW112" s="14" t="s">
        <v>30</v>
      </c>
      <c r="AX112" s="14" t="s">
        <v>75</v>
      </c>
      <c r="AY112" s="221" t="s">
        <v>204</v>
      </c>
    </row>
    <row r="113" spans="1:65" s="2" customFormat="1" ht="16.5" customHeight="1">
      <c r="A113" s="36"/>
      <c r="B113" s="37"/>
      <c r="C113" s="181" t="s">
        <v>236</v>
      </c>
      <c r="D113" s="181" t="s">
        <v>207</v>
      </c>
      <c r="E113" s="182" t="s">
        <v>237</v>
      </c>
      <c r="F113" s="183" t="s">
        <v>238</v>
      </c>
      <c r="G113" s="184" t="s">
        <v>232</v>
      </c>
      <c r="H113" s="185">
        <v>9.6</v>
      </c>
      <c r="I113" s="186"/>
      <c r="J113" s="187">
        <f>ROUND(I113*H113,2)</f>
        <v>0</v>
      </c>
      <c r="K113" s="183" t="s">
        <v>211</v>
      </c>
      <c r="L113" s="41"/>
      <c r="M113" s="188" t="s">
        <v>19</v>
      </c>
      <c r="N113" s="189" t="s">
        <v>39</v>
      </c>
      <c r="O113" s="66"/>
      <c r="P113" s="190">
        <f>O113*H113</f>
        <v>0</v>
      </c>
      <c r="Q113" s="190">
        <v>0</v>
      </c>
      <c r="R113" s="190">
        <f>Q113*H113</f>
        <v>0</v>
      </c>
      <c r="S113" s="190">
        <v>0</v>
      </c>
      <c r="T113" s="191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2" t="s">
        <v>206</v>
      </c>
      <c r="AT113" s="192" t="s">
        <v>207</v>
      </c>
      <c r="AU113" s="192" t="s">
        <v>80</v>
      </c>
      <c r="AY113" s="19" t="s">
        <v>204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9" t="s">
        <v>75</v>
      </c>
      <c r="BK113" s="193">
        <f>ROUND(I113*H113,2)</f>
        <v>0</v>
      </c>
      <c r="BL113" s="19" t="s">
        <v>206</v>
      </c>
      <c r="BM113" s="192" t="s">
        <v>762</v>
      </c>
    </row>
    <row r="114" spans="1:65" s="2" customFormat="1" ht="11.25">
      <c r="A114" s="36"/>
      <c r="B114" s="37"/>
      <c r="C114" s="38"/>
      <c r="D114" s="194" t="s">
        <v>213</v>
      </c>
      <c r="E114" s="38"/>
      <c r="F114" s="195" t="s">
        <v>240</v>
      </c>
      <c r="G114" s="38"/>
      <c r="H114" s="38"/>
      <c r="I114" s="196"/>
      <c r="J114" s="38"/>
      <c r="K114" s="38"/>
      <c r="L114" s="41"/>
      <c r="M114" s="197"/>
      <c r="N114" s="198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213</v>
      </c>
      <c r="AU114" s="19" t="s">
        <v>80</v>
      </c>
    </row>
    <row r="115" spans="1:65" s="12" customFormat="1" ht="22.9" customHeight="1">
      <c r="B115" s="165"/>
      <c r="C115" s="166"/>
      <c r="D115" s="167" t="s">
        <v>67</v>
      </c>
      <c r="E115" s="179" t="s">
        <v>241</v>
      </c>
      <c r="F115" s="179" t="s">
        <v>242</v>
      </c>
      <c r="G115" s="166"/>
      <c r="H115" s="166"/>
      <c r="I115" s="169"/>
      <c r="J115" s="180">
        <f>BK115</f>
        <v>0</v>
      </c>
      <c r="K115" s="166"/>
      <c r="L115" s="171"/>
      <c r="M115" s="172"/>
      <c r="N115" s="173"/>
      <c r="O115" s="173"/>
      <c r="P115" s="174">
        <v>0</v>
      </c>
      <c r="Q115" s="173"/>
      <c r="R115" s="174">
        <v>0</v>
      </c>
      <c r="S115" s="173"/>
      <c r="T115" s="175">
        <v>0</v>
      </c>
      <c r="AR115" s="176" t="s">
        <v>75</v>
      </c>
      <c r="AT115" s="177" t="s">
        <v>67</v>
      </c>
      <c r="AU115" s="177" t="s">
        <v>75</v>
      </c>
      <c r="AY115" s="176" t="s">
        <v>204</v>
      </c>
      <c r="BK115" s="178">
        <v>0</v>
      </c>
    </row>
    <row r="116" spans="1:65" s="12" customFormat="1" ht="25.9" customHeight="1">
      <c r="B116" s="165"/>
      <c r="C116" s="166"/>
      <c r="D116" s="167" t="s">
        <v>67</v>
      </c>
      <c r="E116" s="168" t="s">
        <v>243</v>
      </c>
      <c r="F116" s="168" t="s">
        <v>244</v>
      </c>
      <c r="G116" s="166"/>
      <c r="H116" s="166"/>
      <c r="I116" s="169"/>
      <c r="J116" s="170">
        <f>BK116</f>
        <v>0</v>
      </c>
      <c r="K116" s="166"/>
      <c r="L116" s="171"/>
      <c r="M116" s="172"/>
      <c r="N116" s="173"/>
      <c r="O116" s="173"/>
      <c r="P116" s="174">
        <f>P117+P121</f>
        <v>0</v>
      </c>
      <c r="Q116" s="173"/>
      <c r="R116" s="174">
        <f>R117+R121</f>
        <v>8.7680000000000008E-2</v>
      </c>
      <c r="S116" s="173"/>
      <c r="T116" s="175">
        <f>T117+T121</f>
        <v>0</v>
      </c>
      <c r="AR116" s="176" t="s">
        <v>245</v>
      </c>
      <c r="AT116" s="177" t="s">
        <v>67</v>
      </c>
      <c r="AU116" s="177" t="s">
        <v>68</v>
      </c>
      <c r="AY116" s="176" t="s">
        <v>204</v>
      </c>
      <c r="BK116" s="178">
        <f>BK117+BK121</f>
        <v>0</v>
      </c>
    </row>
    <row r="117" spans="1:65" s="12" customFormat="1" ht="22.9" customHeight="1">
      <c r="B117" s="165"/>
      <c r="C117" s="166"/>
      <c r="D117" s="167" t="s">
        <v>67</v>
      </c>
      <c r="E117" s="179" t="s">
        <v>246</v>
      </c>
      <c r="F117" s="179" t="s">
        <v>247</v>
      </c>
      <c r="G117" s="166"/>
      <c r="H117" s="166"/>
      <c r="I117" s="169"/>
      <c r="J117" s="180">
        <f>BK117</f>
        <v>0</v>
      </c>
      <c r="K117" s="166"/>
      <c r="L117" s="171"/>
      <c r="M117" s="172"/>
      <c r="N117" s="173"/>
      <c r="O117" s="173"/>
      <c r="P117" s="174">
        <f>SUM(P118:P120)</f>
        <v>0</v>
      </c>
      <c r="Q117" s="173"/>
      <c r="R117" s="174">
        <f>SUM(R118:R120)</f>
        <v>3.7000000000000005E-2</v>
      </c>
      <c r="S117" s="173"/>
      <c r="T117" s="175">
        <f>SUM(T118:T120)</f>
        <v>0</v>
      </c>
      <c r="AR117" s="176" t="s">
        <v>245</v>
      </c>
      <c r="AT117" s="177" t="s">
        <v>67</v>
      </c>
      <c r="AU117" s="177" t="s">
        <v>75</v>
      </c>
      <c r="AY117" s="176" t="s">
        <v>204</v>
      </c>
      <c r="BK117" s="178">
        <f>SUM(BK118:BK120)</f>
        <v>0</v>
      </c>
    </row>
    <row r="118" spans="1:65" s="2" customFormat="1" ht="16.5" customHeight="1">
      <c r="A118" s="36"/>
      <c r="B118" s="37"/>
      <c r="C118" s="181" t="s">
        <v>457</v>
      </c>
      <c r="D118" s="181" t="s">
        <v>207</v>
      </c>
      <c r="E118" s="182" t="s">
        <v>249</v>
      </c>
      <c r="F118" s="183" t="s">
        <v>250</v>
      </c>
      <c r="G118" s="184" t="s">
        <v>251</v>
      </c>
      <c r="H118" s="185">
        <v>10</v>
      </c>
      <c r="I118" s="186"/>
      <c r="J118" s="187">
        <f>ROUND(I118*H118,2)</f>
        <v>0</v>
      </c>
      <c r="K118" s="183" t="s">
        <v>211</v>
      </c>
      <c r="L118" s="41"/>
      <c r="M118" s="188" t="s">
        <v>19</v>
      </c>
      <c r="N118" s="189" t="s">
        <v>39</v>
      </c>
      <c r="O118" s="66"/>
      <c r="P118" s="190">
        <f>O118*H118</f>
        <v>0</v>
      </c>
      <c r="Q118" s="190">
        <v>0</v>
      </c>
      <c r="R118" s="190">
        <f>Q118*H118</f>
        <v>0</v>
      </c>
      <c r="S118" s="190">
        <v>0</v>
      </c>
      <c r="T118" s="191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2" t="s">
        <v>252</v>
      </c>
      <c r="AT118" s="192" t="s">
        <v>207</v>
      </c>
      <c r="AU118" s="192" t="s">
        <v>80</v>
      </c>
      <c r="AY118" s="19" t="s">
        <v>204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9" t="s">
        <v>75</v>
      </c>
      <c r="BK118" s="193">
        <f>ROUND(I118*H118,2)</f>
        <v>0</v>
      </c>
      <c r="BL118" s="19" t="s">
        <v>252</v>
      </c>
      <c r="BM118" s="192" t="s">
        <v>763</v>
      </c>
    </row>
    <row r="119" spans="1:65" s="2" customFormat="1" ht="11.25">
      <c r="A119" s="36"/>
      <c r="B119" s="37"/>
      <c r="C119" s="38"/>
      <c r="D119" s="194" t="s">
        <v>213</v>
      </c>
      <c r="E119" s="38"/>
      <c r="F119" s="195" t="s">
        <v>254</v>
      </c>
      <c r="G119" s="38"/>
      <c r="H119" s="38"/>
      <c r="I119" s="196"/>
      <c r="J119" s="38"/>
      <c r="K119" s="38"/>
      <c r="L119" s="41"/>
      <c r="M119" s="197"/>
      <c r="N119" s="198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213</v>
      </c>
      <c r="AU119" s="19" t="s">
        <v>80</v>
      </c>
    </row>
    <row r="120" spans="1:65" s="2" customFormat="1" ht="16.5" customHeight="1">
      <c r="A120" s="36"/>
      <c r="B120" s="37"/>
      <c r="C120" s="222" t="s">
        <v>542</v>
      </c>
      <c r="D120" s="222" t="s">
        <v>243</v>
      </c>
      <c r="E120" s="223" t="s">
        <v>256</v>
      </c>
      <c r="F120" s="224" t="s">
        <v>257</v>
      </c>
      <c r="G120" s="225" t="s">
        <v>251</v>
      </c>
      <c r="H120" s="226">
        <v>10</v>
      </c>
      <c r="I120" s="227"/>
      <c r="J120" s="228">
        <f>ROUND(I120*H120,2)</f>
        <v>0</v>
      </c>
      <c r="K120" s="224" t="s">
        <v>211</v>
      </c>
      <c r="L120" s="229"/>
      <c r="M120" s="230" t="s">
        <v>19</v>
      </c>
      <c r="N120" s="231" t="s">
        <v>39</v>
      </c>
      <c r="O120" s="66"/>
      <c r="P120" s="190">
        <f>O120*H120</f>
        <v>0</v>
      </c>
      <c r="Q120" s="190">
        <v>3.7000000000000002E-3</v>
      </c>
      <c r="R120" s="190">
        <f>Q120*H120</f>
        <v>3.7000000000000005E-2</v>
      </c>
      <c r="S120" s="190">
        <v>0</v>
      </c>
      <c r="T120" s="191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2" t="s">
        <v>258</v>
      </c>
      <c r="AT120" s="192" t="s">
        <v>243</v>
      </c>
      <c r="AU120" s="192" t="s">
        <v>80</v>
      </c>
      <c r="AY120" s="19" t="s">
        <v>204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9" t="s">
        <v>75</v>
      </c>
      <c r="BK120" s="193">
        <f>ROUND(I120*H120,2)</f>
        <v>0</v>
      </c>
      <c r="BL120" s="19" t="s">
        <v>252</v>
      </c>
      <c r="BM120" s="192" t="s">
        <v>764</v>
      </c>
    </row>
    <row r="121" spans="1:65" s="12" customFormat="1" ht="22.9" customHeight="1">
      <c r="B121" s="165"/>
      <c r="C121" s="166"/>
      <c r="D121" s="167" t="s">
        <v>67</v>
      </c>
      <c r="E121" s="179" t="s">
        <v>260</v>
      </c>
      <c r="F121" s="179" t="s">
        <v>261</v>
      </c>
      <c r="G121" s="166"/>
      <c r="H121" s="166"/>
      <c r="I121" s="169"/>
      <c r="J121" s="180">
        <f>BK121</f>
        <v>0</v>
      </c>
      <c r="K121" s="166"/>
      <c r="L121" s="171"/>
      <c r="M121" s="172"/>
      <c r="N121" s="173"/>
      <c r="O121" s="173"/>
      <c r="P121" s="174">
        <f>SUM(P122:P136)</f>
        <v>0</v>
      </c>
      <c r="Q121" s="173"/>
      <c r="R121" s="174">
        <f>SUM(R122:R136)</f>
        <v>5.0680000000000003E-2</v>
      </c>
      <c r="S121" s="173"/>
      <c r="T121" s="175">
        <f>SUM(T122:T136)</f>
        <v>0</v>
      </c>
      <c r="AR121" s="176" t="s">
        <v>245</v>
      </c>
      <c r="AT121" s="177" t="s">
        <v>67</v>
      </c>
      <c r="AU121" s="177" t="s">
        <v>75</v>
      </c>
      <c r="AY121" s="176" t="s">
        <v>204</v>
      </c>
      <c r="BK121" s="178">
        <f>SUM(BK122:BK136)</f>
        <v>0</v>
      </c>
    </row>
    <row r="122" spans="1:65" s="2" customFormat="1" ht="16.5" customHeight="1">
      <c r="A122" s="36"/>
      <c r="B122" s="37"/>
      <c r="C122" s="181" t="s">
        <v>551</v>
      </c>
      <c r="D122" s="181" t="s">
        <v>207</v>
      </c>
      <c r="E122" s="182" t="s">
        <v>263</v>
      </c>
      <c r="F122" s="183" t="s">
        <v>264</v>
      </c>
      <c r="G122" s="184" t="s">
        <v>265</v>
      </c>
      <c r="H122" s="185">
        <v>3</v>
      </c>
      <c r="I122" s="186"/>
      <c r="J122" s="187">
        <f>ROUND(I122*H122,2)</f>
        <v>0</v>
      </c>
      <c r="K122" s="183" t="s">
        <v>19</v>
      </c>
      <c r="L122" s="41"/>
      <c r="M122" s="188" t="s">
        <v>19</v>
      </c>
      <c r="N122" s="189" t="s">
        <v>39</v>
      </c>
      <c r="O122" s="66"/>
      <c r="P122" s="190">
        <f>O122*H122</f>
        <v>0</v>
      </c>
      <c r="Q122" s="190">
        <v>9.9000000000000008E-3</v>
      </c>
      <c r="R122" s="190">
        <f>Q122*H122</f>
        <v>2.9700000000000004E-2</v>
      </c>
      <c r="S122" s="190">
        <v>0</v>
      </c>
      <c r="T122" s="191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2" t="s">
        <v>252</v>
      </c>
      <c r="AT122" s="192" t="s">
        <v>207</v>
      </c>
      <c r="AU122" s="192" t="s">
        <v>80</v>
      </c>
      <c r="AY122" s="19" t="s">
        <v>204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9" t="s">
        <v>75</v>
      </c>
      <c r="BK122" s="193">
        <f>ROUND(I122*H122,2)</f>
        <v>0</v>
      </c>
      <c r="BL122" s="19" t="s">
        <v>252</v>
      </c>
      <c r="BM122" s="192" t="s">
        <v>765</v>
      </c>
    </row>
    <row r="123" spans="1:65" s="2" customFormat="1" ht="33" customHeight="1">
      <c r="A123" s="36"/>
      <c r="B123" s="37"/>
      <c r="C123" s="181" t="s">
        <v>268</v>
      </c>
      <c r="D123" s="181" t="s">
        <v>207</v>
      </c>
      <c r="E123" s="182" t="s">
        <v>269</v>
      </c>
      <c r="F123" s="183" t="s">
        <v>270</v>
      </c>
      <c r="G123" s="184" t="s">
        <v>210</v>
      </c>
      <c r="H123" s="185">
        <v>4.5</v>
      </c>
      <c r="I123" s="186"/>
      <c r="J123" s="187">
        <f>ROUND(I123*H123,2)</f>
        <v>0</v>
      </c>
      <c r="K123" s="183" t="s">
        <v>211</v>
      </c>
      <c r="L123" s="41"/>
      <c r="M123" s="188" t="s">
        <v>19</v>
      </c>
      <c r="N123" s="189" t="s">
        <v>39</v>
      </c>
      <c r="O123" s="66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2" t="s">
        <v>252</v>
      </c>
      <c r="AT123" s="192" t="s">
        <v>207</v>
      </c>
      <c r="AU123" s="192" t="s">
        <v>80</v>
      </c>
      <c r="AY123" s="19" t="s">
        <v>204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9" t="s">
        <v>75</v>
      </c>
      <c r="BK123" s="193">
        <f>ROUND(I123*H123,2)</f>
        <v>0</v>
      </c>
      <c r="BL123" s="19" t="s">
        <v>252</v>
      </c>
      <c r="BM123" s="192" t="s">
        <v>766</v>
      </c>
    </row>
    <row r="124" spans="1:65" s="2" customFormat="1" ht="11.25">
      <c r="A124" s="36"/>
      <c r="B124" s="37"/>
      <c r="C124" s="38"/>
      <c r="D124" s="194" t="s">
        <v>213</v>
      </c>
      <c r="E124" s="38"/>
      <c r="F124" s="195" t="s">
        <v>272</v>
      </c>
      <c r="G124" s="38"/>
      <c r="H124" s="38"/>
      <c r="I124" s="196"/>
      <c r="J124" s="38"/>
      <c r="K124" s="38"/>
      <c r="L124" s="41"/>
      <c r="M124" s="197"/>
      <c r="N124" s="198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213</v>
      </c>
      <c r="AU124" s="19" t="s">
        <v>80</v>
      </c>
    </row>
    <row r="125" spans="1:65" s="2" customFormat="1" ht="37.9" customHeight="1">
      <c r="A125" s="36"/>
      <c r="B125" s="37"/>
      <c r="C125" s="181" t="s">
        <v>290</v>
      </c>
      <c r="D125" s="181" t="s">
        <v>207</v>
      </c>
      <c r="E125" s="182" t="s">
        <v>291</v>
      </c>
      <c r="F125" s="183" t="s">
        <v>292</v>
      </c>
      <c r="G125" s="184" t="s">
        <v>286</v>
      </c>
      <c r="H125" s="185">
        <v>80</v>
      </c>
      <c r="I125" s="186"/>
      <c r="J125" s="187">
        <f>ROUND(I125*H125,2)</f>
        <v>0</v>
      </c>
      <c r="K125" s="183" t="s">
        <v>211</v>
      </c>
      <c r="L125" s="41"/>
      <c r="M125" s="188" t="s">
        <v>19</v>
      </c>
      <c r="N125" s="189" t="s">
        <v>39</v>
      </c>
      <c r="O125" s="66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2" t="s">
        <v>252</v>
      </c>
      <c r="AT125" s="192" t="s">
        <v>207</v>
      </c>
      <c r="AU125" s="192" t="s">
        <v>80</v>
      </c>
      <c r="AY125" s="19" t="s">
        <v>204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9" t="s">
        <v>75</v>
      </c>
      <c r="BK125" s="193">
        <f>ROUND(I125*H125,2)</f>
        <v>0</v>
      </c>
      <c r="BL125" s="19" t="s">
        <v>252</v>
      </c>
      <c r="BM125" s="192" t="s">
        <v>767</v>
      </c>
    </row>
    <row r="126" spans="1:65" s="2" customFormat="1" ht="11.25">
      <c r="A126" s="36"/>
      <c r="B126" s="37"/>
      <c r="C126" s="38"/>
      <c r="D126" s="194" t="s">
        <v>213</v>
      </c>
      <c r="E126" s="38"/>
      <c r="F126" s="195" t="s">
        <v>294</v>
      </c>
      <c r="G126" s="38"/>
      <c r="H126" s="38"/>
      <c r="I126" s="196"/>
      <c r="J126" s="38"/>
      <c r="K126" s="38"/>
      <c r="L126" s="41"/>
      <c r="M126" s="197"/>
      <c r="N126" s="198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213</v>
      </c>
      <c r="AU126" s="19" t="s">
        <v>80</v>
      </c>
    </row>
    <row r="127" spans="1:65" s="2" customFormat="1" ht="16.5" customHeight="1">
      <c r="A127" s="36"/>
      <c r="B127" s="37"/>
      <c r="C127" s="181" t="s">
        <v>296</v>
      </c>
      <c r="D127" s="181" t="s">
        <v>207</v>
      </c>
      <c r="E127" s="182" t="s">
        <v>297</v>
      </c>
      <c r="F127" s="183" t="s">
        <v>298</v>
      </c>
      <c r="G127" s="184" t="s">
        <v>251</v>
      </c>
      <c r="H127" s="185">
        <v>2</v>
      </c>
      <c r="I127" s="186"/>
      <c r="J127" s="187">
        <f>ROUND(I127*H127,2)</f>
        <v>0</v>
      </c>
      <c r="K127" s="183" t="s">
        <v>211</v>
      </c>
      <c r="L127" s="41"/>
      <c r="M127" s="188" t="s">
        <v>19</v>
      </c>
      <c r="N127" s="189" t="s">
        <v>39</v>
      </c>
      <c r="O127" s="66"/>
      <c r="P127" s="190">
        <f>O127*H127</f>
        <v>0</v>
      </c>
      <c r="Q127" s="190">
        <v>7.6E-3</v>
      </c>
      <c r="R127" s="190">
        <f>Q127*H127</f>
        <v>1.52E-2</v>
      </c>
      <c r="S127" s="190">
        <v>0</v>
      </c>
      <c r="T127" s="19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2" t="s">
        <v>252</v>
      </c>
      <c r="AT127" s="192" t="s">
        <v>207</v>
      </c>
      <c r="AU127" s="192" t="s">
        <v>80</v>
      </c>
      <c r="AY127" s="19" t="s">
        <v>204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9" t="s">
        <v>75</v>
      </c>
      <c r="BK127" s="193">
        <f>ROUND(I127*H127,2)</f>
        <v>0</v>
      </c>
      <c r="BL127" s="19" t="s">
        <v>252</v>
      </c>
      <c r="BM127" s="192" t="s">
        <v>768</v>
      </c>
    </row>
    <row r="128" spans="1:65" s="2" customFormat="1" ht="11.25">
      <c r="A128" s="36"/>
      <c r="B128" s="37"/>
      <c r="C128" s="38"/>
      <c r="D128" s="194" t="s">
        <v>213</v>
      </c>
      <c r="E128" s="38"/>
      <c r="F128" s="195" t="s">
        <v>300</v>
      </c>
      <c r="G128" s="38"/>
      <c r="H128" s="38"/>
      <c r="I128" s="196"/>
      <c r="J128" s="38"/>
      <c r="K128" s="38"/>
      <c r="L128" s="41"/>
      <c r="M128" s="197"/>
      <c r="N128" s="198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213</v>
      </c>
      <c r="AU128" s="19" t="s">
        <v>80</v>
      </c>
    </row>
    <row r="129" spans="1:65" s="2" customFormat="1" ht="16.5" customHeight="1">
      <c r="A129" s="36"/>
      <c r="B129" s="37"/>
      <c r="C129" s="181" t="s">
        <v>301</v>
      </c>
      <c r="D129" s="181" t="s">
        <v>207</v>
      </c>
      <c r="E129" s="182" t="s">
        <v>302</v>
      </c>
      <c r="F129" s="183" t="s">
        <v>303</v>
      </c>
      <c r="G129" s="184" t="s">
        <v>286</v>
      </c>
      <c r="H129" s="185">
        <v>2</v>
      </c>
      <c r="I129" s="186"/>
      <c r="J129" s="187">
        <f>ROUND(I129*H129,2)</f>
        <v>0</v>
      </c>
      <c r="K129" s="183" t="s">
        <v>211</v>
      </c>
      <c r="L129" s="41"/>
      <c r="M129" s="188" t="s">
        <v>19</v>
      </c>
      <c r="N129" s="189" t="s">
        <v>39</v>
      </c>
      <c r="O129" s="66"/>
      <c r="P129" s="190">
        <f>O129*H129</f>
        <v>0</v>
      </c>
      <c r="Q129" s="190">
        <v>1.9E-3</v>
      </c>
      <c r="R129" s="190">
        <f>Q129*H129</f>
        <v>3.8E-3</v>
      </c>
      <c r="S129" s="190">
        <v>0</v>
      </c>
      <c r="T129" s="19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252</v>
      </c>
      <c r="AT129" s="192" t="s">
        <v>207</v>
      </c>
      <c r="AU129" s="192" t="s">
        <v>80</v>
      </c>
      <c r="AY129" s="19" t="s">
        <v>204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9" t="s">
        <v>75</v>
      </c>
      <c r="BK129" s="193">
        <f>ROUND(I129*H129,2)</f>
        <v>0</v>
      </c>
      <c r="BL129" s="19" t="s">
        <v>252</v>
      </c>
      <c r="BM129" s="192" t="s">
        <v>769</v>
      </c>
    </row>
    <row r="130" spans="1:65" s="2" customFormat="1" ht="11.25">
      <c r="A130" s="36"/>
      <c r="B130" s="37"/>
      <c r="C130" s="38"/>
      <c r="D130" s="194" t="s">
        <v>213</v>
      </c>
      <c r="E130" s="38"/>
      <c r="F130" s="195" t="s">
        <v>305</v>
      </c>
      <c r="G130" s="38"/>
      <c r="H130" s="38"/>
      <c r="I130" s="196"/>
      <c r="J130" s="38"/>
      <c r="K130" s="38"/>
      <c r="L130" s="41"/>
      <c r="M130" s="197"/>
      <c r="N130" s="198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213</v>
      </c>
      <c r="AU130" s="19" t="s">
        <v>80</v>
      </c>
    </row>
    <row r="131" spans="1:65" s="2" customFormat="1" ht="24.2" customHeight="1">
      <c r="A131" s="36"/>
      <c r="B131" s="37"/>
      <c r="C131" s="181" t="s">
        <v>345</v>
      </c>
      <c r="D131" s="181" t="s">
        <v>207</v>
      </c>
      <c r="E131" s="182" t="s">
        <v>307</v>
      </c>
      <c r="F131" s="183" t="s">
        <v>308</v>
      </c>
      <c r="G131" s="184" t="s">
        <v>210</v>
      </c>
      <c r="H131" s="185">
        <v>18.48</v>
      </c>
      <c r="I131" s="186"/>
      <c r="J131" s="187">
        <f>ROUND(I131*H131,2)</f>
        <v>0</v>
      </c>
      <c r="K131" s="183" t="s">
        <v>211</v>
      </c>
      <c r="L131" s="41"/>
      <c r="M131" s="188" t="s">
        <v>19</v>
      </c>
      <c r="N131" s="189" t="s">
        <v>39</v>
      </c>
      <c r="O131" s="66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252</v>
      </c>
      <c r="AT131" s="192" t="s">
        <v>207</v>
      </c>
      <c r="AU131" s="192" t="s">
        <v>80</v>
      </c>
      <c r="AY131" s="19" t="s">
        <v>204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9" t="s">
        <v>75</v>
      </c>
      <c r="BK131" s="193">
        <f>ROUND(I131*H131,2)</f>
        <v>0</v>
      </c>
      <c r="BL131" s="19" t="s">
        <v>252</v>
      </c>
      <c r="BM131" s="192" t="s">
        <v>770</v>
      </c>
    </row>
    <row r="132" spans="1:65" s="2" customFormat="1" ht="11.25">
      <c r="A132" s="36"/>
      <c r="B132" s="37"/>
      <c r="C132" s="38"/>
      <c r="D132" s="194" t="s">
        <v>213</v>
      </c>
      <c r="E132" s="38"/>
      <c r="F132" s="195" t="s">
        <v>310</v>
      </c>
      <c r="G132" s="38"/>
      <c r="H132" s="38"/>
      <c r="I132" s="196"/>
      <c r="J132" s="38"/>
      <c r="K132" s="38"/>
      <c r="L132" s="41"/>
      <c r="M132" s="197"/>
      <c r="N132" s="198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213</v>
      </c>
      <c r="AU132" s="19" t="s">
        <v>80</v>
      </c>
    </row>
    <row r="133" spans="1:65" s="2" customFormat="1" ht="33" customHeight="1">
      <c r="A133" s="36"/>
      <c r="B133" s="37"/>
      <c r="C133" s="181" t="s">
        <v>325</v>
      </c>
      <c r="D133" s="181" t="s">
        <v>207</v>
      </c>
      <c r="E133" s="182" t="s">
        <v>326</v>
      </c>
      <c r="F133" s="183" t="s">
        <v>327</v>
      </c>
      <c r="G133" s="184" t="s">
        <v>286</v>
      </c>
      <c r="H133" s="185">
        <v>80</v>
      </c>
      <c r="I133" s="186"/>
      <c r="J133" s="187">
        <f>ROUND(I133*H133,2)</f>
        <v>0</v>
      </c>
      <c r="K133" s="183" t="s">
        <v>211</v>
      </c>
      <c r="L133" s="41"/>
      <c r="M133" s="188" t="s">
        <v>19</v>
      </c>
      <c r="N133" s="189" t="s">
        <v>39</v>
      </c>
      <c r="O133" s="66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252</v>
      </c>
      <c r="AT133" s="192" t="s">
        <v>207</v>
      </c>
      <c r="AU133" s="192" t="s">
        <v>80</v>
      </c>
      <c r="AY133" s="19" t="s">
        <v>204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9" t="s">
        <v>75</v>
      </c>
      <c r="BK133" s="193">
        <f>ROUND(I133*H133,2)</f>
        <v>0</v>
      </c>
      <c r="BL133" s="19" t="s">
        <v>252</v>
      </c>
      <c r="BM133" s="192" t="s">
        <v>771</v>
      </c>
    </row>
    <row r="134" spans="1:65" s="2" customFormat="1" ht="11.25">
      <c r="A134" s="36"/>
      <c r="B134" s="37"/>
      <c r="C134" s="38"/>
      <c r="D134" s="194" t="s">
        <v>213</v>
      </c>
      <c r="E134" s="38"/>
      <c r="F134" s="195" t="s">
        <v>329</v>
      </c>
      <c r="G134" s="38"/>
      <c r="H134" s="38"/>
      <c r="I134" s="196"/>
      <c r="J134" s="38"/>
      <c r="K134" s="38"/>
      <c r="L134" s="41"/>
      <c r="M134" s="197"/>
      <c r="N134" s="198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213</v>
      </c>
      <c r="AU134" s="19" t="s">
        <v>80</v>
      </c>
    </row>
    <row r="135" spans="1:65" s="2" customFormat="1" ht="16.5" customHeight="1">
      <c r="A135" s="36"/>
      <c r="B135" s="37"/>
      <c r="C135" s="181" t="s">
        <v>306</v>
      </c>
      <c r="D135" s="181" t="s">
        <v>207</v>
      </c>
      <c r="E135" s="182" t="s">
        <v>331</v>
      </c>
      <c r="F135" s="183" t="s">
        <v>332</v>
      </c>
      <c r="G135" s="184" t="s">
        <v>232</v>
      </c>
      <c r="H135" s="185">
        <v>66</v>
      </c>
      <c r="I135" s="186"/>
      <c r="J135" s="187">
        <f>ROUND(I135*H135,2)</f>
        <v>0</v>
      </c>
      <c r="K135" s="183" t="s">
        <v>211</v>
      </c>
      <c r="L135" s="41"/>
      <c r="M135" s="188" t="s">
        <v>19</v>
      </c>
      <c r="N135" s="189" t="s">
        <v>39</v>
      </c>
      <c r="O135" s="66"/>
      <c r="P135" s="190">
        <f>O135*H135</f>
        <v>0</v>
      </c>
      <c r="Q135" s="190">
        <v>3.0000000000000001E-5</v>
      </c>
      <c r="R135" s="190">
        <f>Q135*H135</f>
        <v>1.98E-3</v>
      </c>
      <c r="S135" s="190">
        <v>0</v>
      </c>
      <c r="T135" s="19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252</v>
      </c>
      <c r="AT135" s="192" t="s">
        <v>207</v>
      </c>
      <c r="AU135" s="192" t="s">
        <v>80</v>
      </c>
      <c r="AY135" s="19" t="s">
        <v>204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9" t="s">
        <v>75</v>
      </c>
      <c r="BK135" s="193">
        <f>ROUND(I135*H135,2)</f>
        <v>0</v>
      </c>
      <c r="BL135" s="19" t="s">
        <v>252</v>
      </c>
      <c r="BM135" s="192" t="s">
        <v>772</v>
      </c>
    </row>
    <row r="136" spans="1:65" s="2" customFormat="1" ht="11.25">
      <c r="A136" s="36"/>
      <c r="B136" s="37"/>
      <c r="C136" s="38"/>
      <c r="D136" s="194" t="s">
        <v>213</v>
      </c>
      <c r="E136" s="38"/>
      <c r="F136" s="195" t="s">
        <v>334</v>
      </c>
      <c r="G136" s="38"/>
      <c r="H136" s="38"/>
      <c r="I136" s="196"/>
      <c r="J136" s="38"/>
      <c r="K136" s="38"/>
      <c r="L136" s="41"/>
      <c r="M136" s="197"/>
      <c r="N136" s="198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213</v>
      </c>
      <c r="AU136" s="19" t="s">
        <v>80</v>
      </c>
    </row>
    <row r="137" spans="1:65" s="12" customFormat="1" ht="25.9" customHeight="1">
      <c r="B137" s="165"/>
      <c r="C137" s="166"/>
      <c r="D137" s="167" t="s">
        <v>67</v>
      </c>
      <c r="E137" s="168" t="s">
        <v>356</v>
      </c>
      <c r="F137" s="168" t="s">
        <v>357</v>
      </c>
      <c r="G137" s="166"/>
      <c r="H137" s="166"/>
      <c r="I137" s="169"/>
      <c r="J137" s="170">
        <f>BK137</f>
        <v>0</v>
      </c>
      <c r="K137" s="166"/>
      <c r="L137" s="171"/>
      <c r="M137" s="172"/>
      <c r="N137" s="173"/>
      <c r="O137" s="173"/>
      <c r="P137" s="174">
        <f>SUM(P138:P149)</f>
        <v>0</v>
      </c>
      <c r="Q137" s="173"/>
      <c r="R137" s="174">
        <f>SUM(R138:R149)</f>
        <v>0</v>
      </c>
      <c r="S137" s="173"/>
      <c r="T137" s="175">
        <f>SUM(T138:T149)</f>
        <v>0</v>
      </c>
      <c r="AR137" s="176" t="s">
        <v>75</v>
      </c>
      <c r="AT137" s="177" t="s">
        <v>67</v>
      </c>
      <c r="AU137" s="177" t="s">
        <v>68</v>
      </c>
      <c r="AY137" s="176" t="s">
        <v>204</v>
      </c>
      <c r="BK137" s="178">
        <f>SUM(BK138:BK149)</f>
        <v>0</v>
      </c>
    </row>
    <row r="138" spans="1:65" s="2" customFormat="1" ht="21.75" customHeight="1">
      <c r="A138" s="36"/>
      <c r="B138" s="37"/>
      <c r="C138" s="181" t="s">
        <v>7</v>
      </c>
      <c r="D138" s="181" t="s">
        <v>207</v>
      </c>
      <c r="E138" s="182" t="s">
        <v>359</v>
      </c>
      <c r="F138" s="183" t="s">
        <v>360</v>
      </c>
      <c r="G138" s="184" t="s">
        <v>361</v>
      </c>
      <c r="H138" s="185">
        <v>2.1120000000000001</v>
      </c>
      <c r="I138" s="186"/>
      <c r="J138" s="187">
        <f>ROUND(I138*H138,2)</f>
        <v>0</v>
      </c>
      <c r="K138" s="183" t="s">
        <v>211</v>
      </c>
      <c r="L138" s="41"/>
      <c r="M138" s="188" t="s">
        <v>19</v>
      </c>
      <c r="N138" s="189" t="s">
        <v>39</v>
      </c>
      <c r="O138" s="66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2" t="s">
        <v>206</v>
      </c>
      <c r="AT138" s="192" t="s">
        <v>207</v>
      </c>
      <c r="AU138" s="192" t="s">
        <v>75</v>
      </c>
      <c r="AY138" s="19" t="s">
        <v>204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9" t="s">
        <v>75</v>
      </c>
      <c r="BK138" s="193">
        <f>ROUND(I138*H138,2)</f>
        <v>0</v>
      </c>
      <c r="BL138" s="19" t="s">
        <v>206</v>
      </c>
      <c r="BM138" s="192" t="s">
        <v>773</v>
      </c>
    </row>
    <row r="139" spans="1:65" s="2" customFormat="1" ht="11.25">
      <c r="A139" s="36"/>
      <c r="B139" s="37"/>
      <c r="C139" s="38"/>
      <c r="D139" s="194" t="s">
        <v>213</v>
      </c>
      <c r="E139" s="38"/>
      <c r="F139" s="195" t="s">
        <v>363</v>
      </c>
      <c r="G139" s="38"/>
      <c r="H139" s="38"/>
      <c r="I139" s="196"/>
      <c r="J139" s="38"/>
      <c r="K139" s="38"/>
      <c r="L139" s="41"/>
      <c r="M139" s="197"/>
      <c r="N139" s="198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213</v>
      </c>
      <c r="AU139" s="19" t="s">
        <v>75</v>
      </c>
    </row>
    <row r="140" spans="1:65" s="15" customFormat="1" ht="11.25">
      <c r="B140" s="232"/>
      <c r="C140" s="233"/>
      <c r="D140" s="201" t="s">
        <v>215</v>
      </c>
      <c r="E140" s="234" t="s">
        <v>19</v>
      </c>
      <c r="F140" s="235" t="s">
        <v>364</v>
      </c>
      <c r="G140" s="233"/>
      <c r="H140" s="234" t="s">
        <v>19</v>
      </c>
      <c r="I140" s="236"/>
      <c r="J140" s="233"/>
      <c r="K140" s="233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215</v>
      </c>
      <c r="AU140" s="241" t="s">
        <v>75</v>
      </c>
      <c r="AV140" s="15" t="s">
        <v>75</v>
      </c>
      <c r="AW140" s="15" t="s">
        <v>30</v>
      </c>
      <c r="AX140" s="15" t="s">
        <v>68</v>
      </c>
      <c r="AY140" s="241" t="s">
        <v>204</v>
      </c>
    </row>
    <row r="141" spans="1:65" s="13" customFormat="1" ht="11.25">
      <c r="B141" s="199"/>
      <c r="C141" s="200"/>
      <c r="D141" s="201" t="s">
        <v>215</v>
      </c>
      <c r="E141" s="202" t="s">
        <v>19</v>
      </c>
      <c r="F141" s="203" t="s">
        <v>774</v>
      </c>
      <c r="G141" s="200"/>
      <c r="H141" s="204">
        <v>2.1120000000000001</v>
      </c>
      <c r="I141" s="205"/>
      <c r="J141" s="200"/>
      <c r="K141" s="200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215</v>
      </c>
      <c r="AU141" s="210" t="s">
        <v>75</v>
      </c>
      <c r="AV141" s="13" t="s">
        <v>80</v>
      </c>
      <c r="AW141" s="13" t="s">
        <v>30</v>
      </c>
      <c r="AX141" s="13" t="s">
        <v>68</v>
      </c>
      <c r="AY141" s="210" t="s">
        <v>204</v>
      </c>
    </row>
    <row r="142" spans="1:65" s="14" customFormat="1" ht="11.25">
      <c r="B142" s="211"/>
      <c r="C142" s="212"/>
      <c r="D142" s="201" t="s">
        <v>215</v>
      </c>
      <c r="E142" s="213" t="s">
        <v>19</v>
      </c>
      <c r="F142" s="214" t="s">
        <v>217</v>
      </c>
      <c r="G142" s="212"/>
      <c r="H142" s="215">
        <v>2.1120000000000001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215</v>
      </c>
      <c r="AU142" s="221" t="s">
        <v>75</v>
      </c>
      <c r="AV142" s="14" t="s">
        <v>206</v>
      </c>
      <c r="AW142" s="14" t="s">
        <v>30</v>
      </c>
      <c r="AX142" s="14" t="s">
        <v>75</v>
      </c>
      <c r="AY142" s="221" t="s">
        <v>204</v>
      </c>
    </row>
    <row r="143" spans="1:65" s="2" customFormat="1" ht="21.75" customHeight="1">
      <c r="A143" s="36"/>
      <c r="B143" s="37"/>
      <c r="C143" s="181" t="s">
        <v>376</v>
      </c>
      <c r="D143" s="181" t="s">
        <v>207</v>
      </c>
      <c r="E143" s="182" t="s">
        <v>367</v>
      </c>
      <c r="F143" s="183" t="s">
        <v>368</v>
      </c>
      <c r="G143" s="184" t="s">
        <v>361</v>
      </c>
      <c r="H143" s="185">
        <v>2.1120000000000001</v>
      </c>
      <c r="I143" s="186"/>
      <c r="J143" s="187">
        <f>ROUND(I143*H143,2)</f>
        <v>0</v>
      </c>
      <c r="K143" s="183" t="s">
        <v>211</v>
      </c>
      <c r="L143" s="41"/>
      <c r="M143" s="188" t="s">
        <v>19</v>
      </c>
      <c r="N143" s="189" t="s">
        <v>39</v>
      </c>
      <c r="O143" s="66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2" t="s">
        <v>206</v>
      </c>
      <c r="AT143" s="192" t="s">
        <v>207</v>
      </c>
      <c r="AU143" s="192" t="s">
        <v>75</v>
      </c>
      <c r="AY143" s="19" t="s">
        <v>204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9" t="s">
        <v>75</v>
      </c>
      <c r="BK143" s="193">
        <f>ROUND(I143*H143,2)</f>
        <v>0</v>
      </c>
      <c r="BL143" s="19" t="s">
        <v>206</v>
      </c>
      <c r="BM143" s="192" t="s">
        <v>775</v>
      </c>
    </row>
    <row r="144" spans="1:65" s="2" customFormat="1" ht="11.25">
      <c r="A144" s="36"/>
      <c r="B144" s="37"/>
      <c r="C144" s="38"/>
      <c r="D144" s="194" t="s">
        <v>213</v>
      </c>
      <c r="E144" s="38"/>
      <c r="F144" s="195" t="s">
        <v>370</v>
      </c>
      <c r="G144" s="38"/>
      <c r="H144" s="38"/>
      <c r="I144" s="196"/>
      <c r="J144" s="38"/>
      <c r="K144" s="38"/>
      <c r="L144" s="41"/>
      <c r="M144" s="197"/>
      <c r="N144" s="198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213</v>
      </c>
      <c r="AU144" s="19" t="s">
        <v>75</v>
      </c>
    </row>
    <row r="145" spans="1:65" s="2" customFormat="1" ht="24.2" customHeight="1">
      <c r="A145" s="36"/>
      <c r="B145" s="37"/>
      <c r="C145" s="181" t="s">
        <v>262</v>
      </c>
      <c r="D145" s="181" t="s">
        <v>207</v>
      </c>
      <c r="E145" s="182" t="s">
        <v>371</v>
      </c>
      <c r="F145" s="183" t="s">
        <v>372</v>
      </c>
      <c r="G145" s="184" t="s">
        <v>361</v>
      </c>
      <c r="H145" s="185">
        <v>46.463999999999999</v>
      </c>
      <c r="I145" s="186"/>
      <c r="J145" s="187">
        <f>ROUND(I145*H145,2)</f>
        <v>0</v>
      </c>
      <c r="K145" s="183" t="s">
        <v>211</v>
      </c>
      <c r="L145" s="41"/>
      <c r="M145" s="188" t="s">
        <v>19</v>
      </c>
      <c r="N145" s="189" t="s">
        <v>39</v>
      </c>
      <c r="O145" s="66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2" t="s">
        <v>206</v>
      </c>
      <c r="AT145" s="192" t="s">
        <v>207</v>
      </c>
      <c r="AU145" s="192" t="s">
        <v>75</v>
      </c>
      <c r="AY145" s="19" t="s">
        <v>204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9" t="s">
        <v>75</v>
      </c>
      <c r="BK145" s="193">
        <f>ROUND(I145*H145,2)</f>
        <v>0</v>
      </c>
      <c r="BL145" s="19" t="s">
        <v>206</v>
      </c>
      <c r="BM145" s="192" t="s">
        <v>776</v>
      </c>
    </row>
    <row r="146" spans="1:65" s="2" customFormat="1" ht="11.25">
      <c r="A146" s="36"/>
      <c r="B146" s="37"/>
      <c r="C146" s="38"/>
      <c r="D146" s="194" t="s">
        <v>213</v>
      </c>
      <c r="E146" s="38"/>
      <c r="F146" s="195" t="s">
        <v>374</v>
      </c>
      <c r="G146" s="38"/>
      <c r="H146" s="38"/>
      <c r="I146" s="196"/>
      <c r="J146" s="38"/>
      <c r="K146" s="38"/>
      <c r="L146" s="41"/>
      <c r="M146" s="197"/>
      <c r="N146" s="198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213</v>
      </c>
      <c r="AU146" s="19" t="s">
        <v>75</v>
      </c>
    </row>
    <row r="147" spans="1:65" s="13" customFormat="1" ht="11.25">
      <c r="B147" s="199"/>
      <c r="C147" s="200"/>
      <c r="D147" s="201" t="s">
        <v>215</v>
      </c>
      <c r="E147" s="202" t="s">
        <v>19</v>
      </c>
      <c r="F147" s="203" t="s">
        <v>689</v>
      </c>
      <c r="G147" s="200"/>
      <c r="H147" s="204">
        <v>46.463999999999999</v>
      </c>
      <c r="I147" s="205"/>
      <c r="J147" s="200"/>
      <c r="K147" s="200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215</v>
      </c>
      <c r="AU147" s="210" t="s">
        <v>75</v>
      </c>
      <c r="AV147" s="13" t="s">
        <v>80</v>
      </c>
      <c r="AW147" s="13" t="s">
        <v>30</v>
      </c>
      <c r="AX147" s="13" t="s">
        <v>75</v>
      </c>
      <c r="AY147" s="210" t="s">
        <v>204</v>
      </c>
    </row>
    <row r="148" spans="1:65" s="2" customFormat="1" ht="24.2" customHeight="1">
      <c r="A148" s="36"/>
      <c r="B148" s="37"/>
      <c r="C148" s="181" t="s">
        <v>255</v>
      </c>
      <c r="D148" s="181" t="s">
        <v>207</v>
      </c>
      <c r="E148" s="182" t="s">
        <v>377</v>
      </c>
      <c r="F148" s="183" t="s">
        <v>378</v>
      </c>
      <c r="G148" s="184" t="s">
        <v>361</v>
      </c>
      <c r="H148" s="185">
        <v>2.1120000000000001</v>
      </c>
      <c r="I148" s="186"/>
      <c r="J148" s="187">
        <f>ROUND(I148*H148,2)</f>
        <v>0</v>
      </c>
      <c r="K148" s="183" t="s">
        <v>211</v>
      </c>
      <c r="L148" s="41"/>
      <c r="M148" s="188" t="s">
        <v>19</v>
      </c>
      <c r="N148" s="189" t="s">
        <v>39</v>
      </c>
      <c r="O148" s="66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2" t="s">
        <v>206</v>
      </c>
      <c r="AT148" s="192" t="s">
        <v>207</v>
      </c>
      <c r="AU148" s="192" t="s">
        <v>75</v>
      </c>
      <c r="AY148" s="19" t="s">
        <v>204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9" t="s">
        <v>75</v>
      </c>
      <c r="BK148" s="193">
        <f>ROUND(I148*H148,2)</f>
        <v>0</v>
      </c>
      <c r="BL148" s="19" t="s">
        <v>206</v>
      </c>
      <c r="BM148" s="192" t="s">
        <v>777</v>
      </c>
    </row>
    <row r="149" spans="1:65" s="2" customFormat="1" ht="11.25">
      <c r="A149" s="36"/>
      <c r="B149" s="37"/>
      <c r="C149" s="38"/>
      <c r="D149" s="194" t="s">
        <v>213</v>
      </c>
      <c r="E149" s="38"/>
      <c r="F149" s="195" t="s">
        <v>380</v>
      </c>
      <c r="G149" s="38"/>
      <c r="H149" s="38"/>
      <c r="I149" s="196"/>
      <c r="J149" s="38"/>
      <c r="K149" s="38"/>
      <c r="L149" s="41"/>
      <c r="M149" s="243"/>
      <c r="N149" s="244"/>
      <c r="O149" s="245"/>
      <c r="P149" s="245"/>
      <c r="Q149" s="245"/>
      <c r="R149" s="245"/>
      <c r="S149" s="245"/>
      <c r="T149" s="24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213</v>
      </c>
      <c r="AU149" s="19" t="s">
        <v>75</v>
      </c>
    </row>
    <row r="150" spans="1:65" s="2" customFormat="1" ht="6.95" customHeight="1">
      <c r="A150" s="36"/>
      <c r="B150" s="49"/>
      <c r="C150" s="50"/>
      <c r="D150" s="50"/>
      <c r="E150" s="50"/>
      <c r="F150" s="50"/>
      <c r="G150" s="50"/>
      <c r="H150" s="50"/>
      <c r="I150" s="50"/>
      <c r="J150" s="50"/>
      <c r="K150" s="50"/>
      <c r="L150" s="41"/>
      <c r="M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</row>
  </sheetData>
  <sheetProtection algorithmName="SHA-512" hashValue="h3JBRA1rglzwEGDhqtgJaGrFCyVuEBq9N/ygO3sQiE1ST729s5TokziokVLAFAA2F0rAZbbjV9J4PdHtbCHrUA==" saltValue="K5u5hGAN2dM2U2tRa1kw7u8I7rcsXcyVCMZrJdT+kp+yOLaheti1qzG2SjVG7gjn11s6S1oTd5/Lwh4lTniyNw==" spinCount="100000" sheet="1" objects="1" scenarios="1" formatColumns="0" formatRows="0" autoFilter="0"/>
  <autoFilter ref="C92:K149" xr:uid="{00000000-0009-0000-0000-000007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8" r:id="rId1" xr:uid="{00000000-0004-0000-0700-000000000000}"/>
    <hyperlink ref="F102" r:id="rId2" xr:uid="{00000000-0004-0000-0700-000001000000}"/>
    <hyperlink ref="F106" r:id="rId3" xr:uid="{00000000-0004-0000-0700-000002000000}"/>
    <hyperlink ref="F110" r:id="rId4" xr:uid="{00000000-0004-0000-0700-000003000000}"/>
    <hyperlink ref="F114" r:id="rId5" xr:uid="{00000000-0004-0000-0700-000004000000}"/>
    <hyperlink ref="F119" r:id="rId6" xr:uid="{00000000-0004-0000-0700-000005000000}"/>
    <hyperlink ref="F124" r:id="rId7" xr:uid="{00000000-0004-0000-0700-000006000000}"/>
    <hyperlink ref="F126" r:id="rId8" xr:uid="{00000000-0004-0000-0700-000007000000}"/>
    <hyperlink ref="F128" r:id="rId9" xr:uid="{00000000-0004-0000-0700-000008000000}"/>
    <hyperlink ref="F130" r:id="rId10" xr:uid="{00000000-0004-0000-0700-000009000000}"/>
    <hyperlink ref="F132" r:id="rId11" xr:uid="{00000000-0004-0000-0700-00000A000000}"/>
    <hyperlink ref="F134" r:id="rId12" xr:uid="{00000000-0004-0000-0700-00000B000000}"/>
    <hyperlink ref="F136" r:id="rId13" xr:uid="{00000000-0004-0000-0700-00000C000000}"/>
    <hyperlink ref="F139" r:id="rId14" xr:uid="{00000000-0004-0000-0700-00000D000000}"/>
    <hyperlink ref="F144" r:id="rId15" xr:uid="{00000000-0004-0000-0700-00000E000000}"/>
    <hyperlink ref="F146" r:id="rId16" xr:uid="{00000000-0004-0000-0700-00000F000000}"/>
    <hyperlink ref="F149" r:id="rId17" xr:uid="{00000000-0004-0000-0700-00001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4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AT2" s="19" t="s">
        <v>101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80</v>
      </c>
    </row>
    <row r="4" spans="1:46" s="1" customFormat="1" ht="24.95" customHeight="1">
      <c r="B4" s="22"/>
      <c r="D4" s="113" t="s">
        <v>158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7" t="str">
        <f>'Rekapitulace stavby'!K6</f>
        <v>Oprava osvětlení zast. na trati Litovel předměstí - Kostelec na Hané</v>
      </c>
      <c r="F7" s="408"/>
      <c r="G7" s="408"/>
      <c r="H7" s="408"/>
      <c r="L7" s="22"/>
    </row>
    <row r="8" spans="1:46" s="1" customFormat="1" ht="12" customHeight="1">
      <c r="B8" s="22"/>
      <c r="D8" s="115" t="s">
        <v>171</v>
      </c>
      <c r="L8" s="22"/>
    </row>
    <row r="9" spans="1:46" s="2" customFormat="1" ht="16.5" customHeight="1">
      <c r="A9" s="36"/>
      <c r="B9" s="41"/>
      <c r="C9" s="36"/>
      <c r="D9" s="36"/>
      <c r="E9" s="407" t="s">
        <v>752</v>
      </c>
      <c r="F9" s="409"/>
      <c r="G9" s="409"/>
      <c r="H9" s="409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173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10" t="s">
        <v>778</v>
      </c>
      <c r="F11" s="409"/>
      <c r="G11" s="409"/>
      <c r="H11" s="409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754</v>
      </c>
      <c r="G14" s="36"/>
      <c r="H14" s="36"/>
      <c r="I14" s="115" t="s">
        <v>23</v>
      </c>
      <c r="J14" s="117">
        <f>'Rekapitulace stavby'!AN8</f>
        <v>0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24</v>
      </c>
      <c r="E16" s="36"/>
      <c r="F16" s="36"/>
      <c r="G16" s="36"/>
      <c r="H16" s="36"/>
      <c r="I16" s="115" t="s">
        <v>25</v>
      </c>
      <c r="J16" s="105" t="s">
        <v>19</v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176</v>
      </c>
      <c r="F17" s="36"/>
      <c r="G17" s="36"/>
      <c r="H17" s="36"/>
      <c r="I17" s="115" t="s">
        <v>26</v>
      </c>
      <c r="J17" s="105" t="s">
        <v>19</v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27</v>
      </c>
      <c r="E19" s="36"/>
      <c r="F19" s="36"/>
      <c r="G19" s="36"/>
      <c r="H19" s="36"/>
      <c r="I19" s="115" t="s">
        <v>25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11" t="str">
        <f>'Rekapitulace stavby'!E14</f>
        <v>Vyplň údaj</v>
      </c>
      <c r="F20" s="412"/>
      <c r="G20" s="412"/>
      <c r="H20" s="412"/>
      <c r="I20" s="115" t="s">
        <v>26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29</v>
      </c>
      <c r="E22" s="36"/>
      <c r="F22" s="36"/>
      <c r="G22" s="36"/>
      <c r="H22" s="36"/>
      <c r="I22" s="115" t="s">
        <v>25</v>
      </c>
      <c r="J22" s="105" t="s">
        <v>19</v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22</v>
      </c>
      <c r="F23" s="36"/>
      <c r="G23" s="36"/>
      <c r="H23" s="36"/>
      <c r="I23" s="115" t="s">
        <v>26</v>
      </c>
      <c r="J23" s="105" t="s">
        <v>19</v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31</v>
      </c>
      <c r="E25" s="36"/>
      <c r="F25" s="36"/>
      <c r="G25" s="36"/>
      <c r="H25" s="36"/>
      <c r="I25" s="115" t="s">
        <v>25</v>
      </c>
      <c r="J25" s="105" t="s">
        <v>19</v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177</v>
      </c>
      <c r="F26" s="36"/>
      <c r="G26" s="36"/>
      <c r="H26" s="36"/>
      <c r="I26" s="115" t="s">
        <v>26</v>
      </c>
      <c r="J26" s="105" t="s">
        <v>19</v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32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3" t="s">
        <v>19</v>
      </c>
      <c r="F29" s="413"/>
      <c r="G29" s="413"/>
      <c r="H29" s="413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34</v>
      </c>
      <c r="E32" s="36"/>
      <c r="F32" s="36"/>
      <c r="G32" s="36"/>
      <c r="H32" s="36"/>
      <c r="I32" s="36"/>
      <c r="J32" s="123">
        <f>ROUND(J87,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36</v>
      </c>
      <c r="G34" s="36"/>
      <c r="H34" s="36"/>
      <c r="I34" s="124" t="s">
        <v>35</v>
      </c>
      <c r="J34" s="124" t="s">
        <v>37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38</v>
      </c>
      <c r="E35" s="115" t="s">
        <v>39</v>
      </c>
      <c r="F35" s="126">
        <f>ROUND((SUM(BE87:BE147)),  2)</f>
        <v>0</v>
      </c>
      <c r="G35" s="36"/>
      <c r="H35" s="36"/>
      <c r="I35" s="127">
        <v>0.21</v>
      </c>
      <c r="J35" s="126">
        <f>ROUND(((SUM(BE87:BE147))*I35),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40</v>
      </c>
      <c r="F36" s="126">
        <f>ROUND((SUM(BF87:BF147)),  2)</f>
        <v>0</v>
      </c>
      <c r="G36" s="36"/>
      <c r="H36" s="36"/>
      <c r="I36" s="127">
        <v>0.15</v>
      </c>
      <c r="J36" s="126">
        <f>ROUND(((SUM(BF87:BF147))*I36),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41</v>
      </c>
      <c r="F37" s="126">
        <f>ROUND((SUM(BG87:BG147)),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42</v>
      </c>
      <c r="F38" s="126">
        <f>ROUND((SUM(BH87:BH147)),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43</v>
      </c>
      <c r="F39" s="126">
        <f>ROUND((SUM(BI87:BI147)),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44</v>
      </c>
      <c r="E41" s="130"/>
      <c r="F41" s="130"/>
      <c r="G41" s="131" t="s">
        <v>45</v>
      </c>
      <c r="H41" s="132" t="s">
        <v>46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178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4" t="str">
        <f>E7</f>
        <v>Oprava osvětlení zast. na trati Litovel předměstí - Kostelec na Hané</v>
      </c>
      <c r="F50" s="415"/>
      <c r="G50" s="415"/>
      <c r="H50" s="415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171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4" t="s">
        <v>752</v>
      </c>
      <c r="F52" s="416"/>
      <c r="G52" s="416"/>
      <c r="H52" s="416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173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70" t="str">
        <f>E11</f>
        <v>23.2 - ÚOŽI - Oprava osvětlení zast. Čunín</v>
      </c>
      <c r="F54" s="416"/>
      <c r="G54" s="416"/>
      <c r="H54" s="416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Čunín</v>
      </c>
      <c r="G56" s="38"/>
      <c r="H56" s="38"/>
      <c r="I56" s="31" t="s">
        <v>23</v>
      </c>
      <c r="J56" s="61">
        <f>IF(J14="","",J14)</f>
        <v>0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24</v>
      </c>
      <c r="D58" s="38"/>
      <c r="E58" s="38"/>
      <c r="F58" s="29" t="str">
        <f>E17</f>
        <v>Správa železnic</v>
      </c>
      <c r="G58" s="38"/>
      <c r="H58" s="38"/>
      <c r="I58" s="31" t="s">
        <v>29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27</v>
      </c>
      <c r="D59" s="38"/>
      <c r="E59" s="38"/>
      <c r="F59" s="29" t="str">
        <f>IF(E20="","",E20)</f>
        <v>Vyplň údaj</v>
      </c>
      <c r="G59" s="38"/>
      <c r="H59" s="38"/>
      <c r="I59" s="31" t="s">
        <v>31</v>
      </c>
      <c r="J59" s="34" t="str">
        <f>E26</f>
        <v>Tomáš Voldán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179</v>
      </c>
      <c r="D61" s="140"/>
      <c r="E61" s="140"/>
      <c r="F61" s="140"/>
      <c r="G61" s="140"/>
      <c r="H61" s="140"/>
      <c r="I61" s="140"/>
      <c r="J61" s="141" t="s">
        <v>180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66</v>
      </c>
      <c r="D63" s="38"/>
      <c r="E63" s="38"/>
      <c r="F63" s="38"/>
      <c r="G63" s="38"/>
      <c r="H63" s="38"/>
      <c r="I63" s="38"/>
      <c r="J63" s="79">
        <f>J87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181</v>
      </c>
    </row>
    <row r="64" spans="1:47" s="9" customFormat="1" ht="24.95" customHeight="1">
      <c r="B64" s="143"/>
      <c r="C64" s="144"/>
      <c r="D64" s="145" t="s">
        <v>182</v>
      </c>
      <c r="E64" s="146"/>
      <c r="F64" s="146"/>
      <c r="G64" s="146"/>
      <c r="H64" s="146"/>
      <c r="I64" s="146"/>
      <c r="J64" s="147">
        <f>J88</f>
        <v>0</v>
      </c>
      <c r="K64" s="144"/>
      <c r="L64" s="148"/>
    </row>
    <row r="65" spans="1:31" s="9" customFormat="1" ht="24.95" customHeight="1">
      <c r="B65" s="143"/>
      <c r="C65" s="144"/>
      <c r="D65" s="145" t="s">
        <v>382</v>
      </c>
      <c r="E65" s="146"/>
      <c r="F65" s="146"/>
      <c r="G65" s="146"/>
      <c r="H65" s="146"/>
      <c r="I65" s="146"/>
      <c r="J65" s="147">
        <f>J89</f>
        <v>0</v>
      </c>
      <c r="K65" s="144"/>
      <c r="L65" s="148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1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189</v>
      </c>
      <c r="D72" s="38"/>
      <c r="E72" s="38"/>
      <c r="F72" s="38"/>
      <c r="G72" s="38"/>
      <c r="H72" s="38"/>
      <c r="I72" s="38"/>
      <c r="J72" s="38"/>
      <c r="K72" s="38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414" t="str">
        <f>E7</f>
        <v>Oprava osvětlení zast. na trati Litovel předměstí - Kostelec na Hané</v>
      </c>
      <c r="F75" s="415"/>
      <c r="G75" s="415"/>
      <c r="H75" s="415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1" customFormat="1" ht="12" customHeight="1">
      <c r="B76" s="23"/>
      <c r="C76" s="31" t="s">
        <v>171</v>
      </c>
      <c r="D76" s="24"/>
      <c r="E76" s="24"/>
      <c r="F76" s="24"/>
      <c r="G76" s="24"/>
      <c r="H76" s="24"/>
      <c r="I76" s="24"/>
      <c r="J76" s="24"/>
      <c r="K76" s="24"/>
      <c r="L76" s="22"/>
    </row>
    <row r="77" spans="1:31" s="2" customFormat="1" ht="16.5" customHeight="1">
      <c r="A77" s="36"/>
      <c r="B77" s="37"/>
      <c r="C77" s="38"/>
      <c r="D77" s="38"/>
      <c r="E77" s="414" t="s">
        <v>752</v>
      </c>
      <c r="F77" s="416"/>
      <c r="G77" s="416"/>
      <c r="H77" s="416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173</v>
      </c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70" t="str">
        <f>E11</f>
        <v>23.2 - ÚOŽI - Oprava osvětlení zast. Čunín</v>
      </c>
      <c r="F79" s="416"/>
      <c r="G79" s="416"/>
      <c r="H79" s="416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F14</f>
        <v>Čunín</v>
      </c>
      <c r="G81" s="38"/>
      <c r="H81" s="38"/>
      <c r="I81" s="31" t="s">
        <v>23</v>
      </c>
      <c r="J81" s="61">
        <f>IF(J14="","",J14)</f>
        <v>0</v>
      </c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24</v>
      </c>
      <c r="D83" s="38"/>
      <c r="E83" s="38"/>
      <c r="F83" s="29" t="str">
        <f>E17</f>
        <v>Správa železnic</v>
      </c>
      <c r="G83" s="38"/>
      <c r="H83" s="38"/>
      <c r="I83" s="31" t="s">
        <v>29</v>
      </c>
      <c r="J83" s="34" t="str">
        <f>E23</f>
        <v xml:space="preserve"> </v>
      </c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27</v>
      </c>
      <c r="D84" s="38"/>
      <c r="E84" s="38"/>
      <c r="F84" s="29" t="str">
        <f>IF(E20="","",E20)</f>
        <v>Vyplň údaj</v>
      </c>
      <c r="G84" s="38"/>
      <c r="H84" s="38"/>
      <c r="I84" s="31" t="s">
        <v>31</v>
      </c>
      <c r="J84" s="34" t="str">
        <f>E26</f>
        <v>Tomáš Voldán</v>
      </c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54"/>
      <c r="B86" s="155"/>
      <c r="C86" s="156" t="s">
        <v>190</v>
      </c>
      <c r="D86" s="157" t="s">
        <v>53</v>
      </c>
      <c r="E86" s="157" t="s">
        <v>49</v>
      </c>
      <c r="F86" s="157" t="s">
        <v>50</v>
      </c>
      <c r="G86" s="157" t="s">
        <v>191</v>
      </c>
      <c r="H86" s="157" t="s">
        <v>192</v>
      </c>
      <c r="I86" s="157" t="s">
        <v>193</v>
      </c>
      <c r="J86" s="157" t="s">
        <v>180</v>
      </c>
      <c r="K86" s="158" t="s">
        <v>194</v>
      </c>
      <c r="L86" s="159"/>
      <c r="M86" s="70" t="s">
        <v>19</v>
      </c>
      <c r="N86" s="71" t="s">
        <v>38</v>
      </c>
      <c r="O86" s="71" t="s">
        <v>195</v>
      </c>
      <c r="P86" s="71" t="s">
        <v>196</v>
      </c>
      <c r="Q86" s="71" t="s">
        <v>197</v>
      </c>
      <c r="R86" s="71" t="s">
        <v>198</v>
      </c>
      <c r="S86" s="71" t="s">
        <v>199</v>
      </c>
      <c r="T86" s="72" t="s">
        <v>200</v>
      </c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</row>
    <row r="87" spans="1:65" s="2" customFormat="1" ht="22.9" customHeight="1">
      <c r="A87" s="36"/>
      <c r="B87" s="37"/>
      <c r="C87" s="77" t="s">
        <v>201</v>
      </c>
      <c r="D87" s="38"/>
      <c r="E87" s="38"/>
      <c r="F87" s="38"/>
      <c r="G87" s="38"/>
      <c r="H87" s="38"/>
      <c r="I87" s="38"/>
      <c r="J87" s="160">
        <f>BK87</f>
        <v>0</v>
      </c>
      <c r="K87" s="38"/>
      <c r="L87" s="41"/>
      <c r="M87" s="73"/>
      <c r="N87" s="161"/>
      <c r="O87" s="74"/>
      <c r="P87" s="162">
        <f>P88+P89</f>
        <v>0</v>
      </c>
      <c r="Q87" s="74"/>
      <c r="R87" s="162">
        <f>R88+R89</f>
        <v>2.1</v>
      </c>
      <c r="S87" s="74"/>
      <c r="T87" s="163">
        <f>T88+T89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67</v>
      </c>
      <c r="AU87" s="19" t="s">
        <v>181</v>
      </c>
      <c r="BK87" s="164">
        <f>BK88+BK89</f>
        <v>0</v>
      </c>
    </row>
    <row r="88" spans="1:65" s="12" customFormat="1" ht="25.9" customHeight="1">
      <c r="B88" s="165"/>
      <c r="C88" s="166"/>
      <c r="D88" s="167" t="s">
        <v>67</v>
      </c>
      <c r="E88" s="168" t="s">
        <v>202</v>
      </c>
      <c r="F88" s="168" t="s">
        <v>203</v>
      </c>
      <c r="G88" s="166"/>
      <c r="H88" s="166"/>
      <c r="I88" s="169"/>
      <c r="J88" s="170">
        <f>BK88</f>
        <v>0</v>
      </c>
      <c r="K88" s="166"/>
      <c r="L88" s="171"/>
      <c r="M88" s="172"/>
      <c r="N88" s="173"/>
      <c r="O88" s="173"/>
      <c r="P88" s="174">
        <v>0</v>
      </c>
      <c r="Q88" s="173"/>
      <c r="R88" s="174">
        <v>0</v>
      </c>
      <c r="S88" s="173"/>
      <c r="T88" s="175">
        <v>0</v>
      </c>
      <c r="AR88" s="176" t="s">
        <v>75</v>
      </c>
      <c r="AT88" s="177" t="s">
        <v>67</v>
      </c>
      <c r="AU88" s="177" t="s">
        <v>68</v>
      </c>
      <c r="AY88" s="176" t="s">
        <v>204</v>
      </c>
      <c r="BK88" s="178">
        <v>0</v>
      </c>
    </row>
    <row r="89" spans="1:65" s="12" customFormat="1" ht="25.9" customHeight="1">
      <c r="B89" s="165"/>
      <c r="C89" s="166"/>
      <c r="D89" s="167" t="s">
        <v>67</v>
      </c>
      <c r="E89" s="168" t="s">
        <v>383</v>
      </c>
      <c r="F89" s="168" t="s">
        <v>384</v>
      </c>
      <c r="G89" s="166"/>
      <c r="H89" s="166"/>
      <c r="I89" s="169"/>
      <c r="J89" s="170">
        <f>BK89</f>
        <v>0</v>
      </c>
      <c r="K89" s="166"/>
      <c r="L89" s="171"/>
      <c r="M89" s="172"/>
      <c r="N89" s="173"/>
      <c r="O89" s="173"/>
      <c r="P89" s="174">
        <f>SUM(P90:P147)</f>
        <v>0</v>
      </c>
      <c r="Q89" s="173"/>
      <c r="R89" s="174">
        <f>SUM(R90:R147)</f>
        <v>2.1</v>
      </c>
      <c r="S89" s="173"/>
      <c r="T89" s="175">
        <f>SUM(T90:T147)</f>
        <v>0</v>
      </c>
      <c r="AR89" s="176" t="s">
        <v>206</v>
      </c>
      <c r="AT89" s="177" t="s">
        <v>67</v>
      </c>
      <c r="AU89" s="177" t="s">
        <v>68</v>
      </c>
      <c r="AY89" s="176" t="s">
        <v>204</v>
      </c>
      <c r="BK89" s="178">
        <f>SUM(BK90:BK147)</f>
        <v>0</v>
      </c>
    </row>
    <row r="90" spans="1:65" s="2" customFormat="1" ht="37.9" customHeight="1">
      <c r="A90" s="36"/>
      <c r="B90" s="37"/>
      <c r="C90" s="181" t="s">
        <v>701</v>
      </c>
      <c r="D90" s="181" t="s">
        <v>207</v>
      </c>
      <c r="E90" s="182" t="s">
        <v>396</v>
      </c>
      <c r="F90" s="183" t="s">
        <v>397</v>
      </c>
      <c r="G90" s="184" t="s">
        <v>286</v>
      </c>
      <c r="H90" s="185">
        <v>143</v>
      </c>
      <c r="I90" s="186"/>
      <c r="J90" s="187">
        <f t="shared" ref="J90:J95" si="0">ROUND(I90*H90,2)</f>
        <v>0</v>
      </c>
      <c r="K90" s="183" t="s">
        <v>388</v>
      </c>
      <c r="L90" s="41"/>
      <c r="M90" s="188" t="s">
        <v>19</v>
      </c>
      <c r="N90" s="189" t="s">
        <v>39</v>
      </c>
      <c r="O90" s="66"/>
      <c r="P90" s="190">
        <f t="shared" ref="P90:P95" si="1">O90*H90</f>
        <v>0</v>
      </c>
      <c r="Q90" s="190">
        <v>0</v>
      </c>
      <c r="R90" s="190">
        <f t="shared" ref="R90:R95" si="2">Q90*H90</f>
        <v>0</v>
      </c>
      <c r="S90" s="190">
        <v>0</v>
      </c>
      <c r="T90" s="191">
        <f t="shared" ref="T90:T95" si="3"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2" t="s">
        <v>206</v>
      </c>
      <c r="AT90" s="192" t="s">
        <v>207</v>
      </c>
      <c r="AU90" s="192" t="s">
        <v>75</v>
      </c>
      <c r="AY90" s="19" t="s">
        <v>204</v>
      </c>
      <c r="BE90" s="193">
        <f t="shared" ref="BE90:BE95" si="4">IF(N90="základní",J90,0)</f>
        <v>0</v>
      </c>
      <c r="BF90" s="193">
        <f t="shared" ref="BF90:BF95" si="5">IF(N90="snížená",J90,0)</f>
        <v>0</v>
      </c>
      <c r="BG90" s="193">
        <f t="shared" ref="BG90:BG95" si="6">IF(N90="zákl. přenesená",J90,0)</f>
        <v>0</v>
      </c>
      <c r="BH90" s="193">
        <f t="shared" ref="BH90:BH95" si="7">IF(N90="sníž. přenesená",J90,0)</f>
        <v>0</v>
      </c>
      <c r="BI90" s="193">
        <f t="shared" ref="BI90:BI95" si="8">IF(N90="nulová",J90,0)</f>
        <v>0</v>
      </c>
      <c r="BJ90" s="19" t="s">
        <v>75</v>
      </c>
      <c r="BK90" s="193">
        <f t="shared" ref="BK90:BK95" si="9">ROUND(I90*H90,2)</f>
        <v>0</v>
      </c>
      <c r="BL90" s="19" t="s">
        <v>206</v>
      </c>
      <c r="BM90" s="192" t="s">
        <v>779</v>
      </c>
    </row>
    <row r="91" spans="1:65" s="2" customFormat="1" ht="44.25" customHeight="1">
      <c r="A91" s="36"/>
      <c r="B91" s="37"/>
      <c r="C91" s="181" t="s">
        <v>206</v>
      </c>
      <c r="D91" s="181" t="s">
        <v>207</v>
      </c>
      <c r="E91" s="182" t="s">
        <v>415</v>
      </c>
      <c r="F91" s="183" t="s">
        <v>416</v>
      </c>
      <c r="G91" s="184" t="s">
        <v>286</v>
      </c>
      <c r="H91" s="185">
        <v>75</v>
      </c>
      <c r="I91" s="186"/>
      <c r="J91" s="187">
        <f t="shared" si="0"/>
        <v>0</v>
      </c>
      <c r="K91" s="183" t="s">
        <v>388</v>
      </c>
      <c r="L91" s="41"/>
      <c r="M91" s="188" t="s">
        <v>19</v>
      </c>
      <c r="N91" s="189" t="s">
        <v>39</v>
      </c>
      <c r="O91" s="66"/>
      <c r="P91" s="190">
        <f t="shared" si="1"/>
        <v>0</v>
      </c>
      <c r="Q91" s="190">
        <v>0</v>
      </c>
      <c r="R91" s="190">
        <f t="shared" si="2"/>
        <v>0</v>
      </c>
      <c r="S91" s="190">
        <v>0</v>
      </c>
      <c r="T91" s="191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2" t="s">
        <v>389</v>
      </c>
      <c r="AT91" s="192" t="s">
        <v>207</v>
      </c>
      <c r="AU91" s="192" t="s">
        <v>75</v>
      </c>
      <c r="AY91" s="19" t="s">
        <v>204</v>
      </c>
      <c r="BE91" s="193">
        <f t="shared" si="4"/>
        <v>0</v>
      </c>
      <c r="BF91" s="193">
        <f t="shared" si="5"/>
        <v>0</v>
      </c>
      <c r="BG91" s="193">
        <f t="shared" si="6"/>
        <v>0</v>
      </c>
      <c r="BH91" s="193">
        <f t="shared" si="7"/>
        <v>0</v>
      </c>
      <c r="BI91" s="193">
        <f t="shared" si="8"/>
        <v>0</v>
      </c>
      <c r="BJ91" s="19" t="s">
        <v>75</v>
      </c>
      <c r="BK91" s="193">
        <f t="shared" si="9"/>
        <v>0</v>
      </c>
      <c r="BL91" s="19" t="s">
        <v>389</v>
      </c>
      <c r="BM91" s="192" t="s">
        <v>780</v>
      </c>
    </row>
    <row r="92" spans="1:65" s="2" customFormat="1" ht="16.5" customHeight="1">
      <c r="A92" s="36"/>
      <c r="B92" s="37"/>
      <c r="C92" s="222" t="s">
        <v>218</v>
      </c>
      <c r="D92" s="222" t="s">
        <v>243</v>
      </c>
      <c r="E92" s="223" t="s">
        <v>418</v>
      </c>
      <c r="F92" s="224" t="s">
        <v>419</v>
      </c>
      <c r="G92" s="225" t="s">
        <v>286</v>
      </c>
      <c r="H92" s="226">
        <v>75</v>
      </c>
      <c r="I92" s="227"/>
      <c r="J92" s="228">
        <f t="shared" si="0"/>
        <v>0</v>
      </c>
      <c r="K92" s="224" t="s">
        <v>388</v>
      </c>
      <c r="L92" s="229"/>
      <c r="M92" s="230" t="s">
        <v>19</v>
      </c>
      <c r="N92" s="231" t="s">
        <v>39</v>
      </c>
      <c r="O92" s="66"/>
      <c r="P92" s="190">
        <f t="shared" si="1"/>
        <v>0</v>
      </c>
      <c r="Q92" s="190">
        <v>0</v>
      </c>
      <c r="R92" s="190">
        <f t="shared" si="2"/>
        <v>0</v>
      </c>
      <c r="S92" s="190">
        <v>0</v>
      </c>
      <c r="T92" s="191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2" t="s">
        <v>420</v>
      </c>
      <c r="AT92" s="192" t="s">
        <v>243</v>
      </c>
      <c r="AU92" s="192" t="s">
        <v>75</v>
      </c>
      <c r="AY92" s="19" t="s">
        <v>204</v>
      </c>
      <c r="BE92" s="193">
        <f t="shared" si="4"/>
        <v>0</v>
      </c>
      <c r="BF92" s="193">
        <f t="shared" si="5"/>
        <v>0</v>
      </c>
      <c r="BG92" s="193">
        <f t="shared" si="6"/>
        <v>0</v>
      </c>
      <c r="BH92" s="193">
        <f t="shared" si="7"/>
        <v>0</v>
      </c>
      <c r="BI92" s="193">
        <f t="shared" si="8"/>
        <v>0</v>
      </c>
      <c r="BJ92" s="19" t="s">
        <v>75</v>
      </c>
      <c r="BK92" s="193">
        <f t="shared" si="9"/>
        <v>0</v>
      </c>
      <c r="BL92" s="19" t="s">
        <v>420</v>
      </c>
      <c r="BM92" s="192" t="s">
        <v>781</v>
      </c>
    </row>
    <row r="93" spans="1:65" s="2" customFormat="1" ht="16.5" customHeight="1">
      <c r="A93" s="36"/>
      <c r="B93" s="37"/>
      <c r="C93" s="181" t="s">
        <v>223</v>
      </c>
      <c r="D93" s="181" t="s">
        <v>207</v>
      </c>
      <c r="E93" s="182" t="s">
        <v>422</v>
      </c>
      <c r="F93" s="183" t="s">
        <v>423</v>
      </c>
      <c r="G93" s="184" t="s">
        <v>251</v>
      </c>
      <c r="H93" s="185">
        <v>10</v>
      </c>
      <c r="I93" s="186"/>
      <c r="J93" s="187">
        <f t="shared" si="0"/>
        <v>0</v>
      </c>
      <c r="K93" s="183" t="s">
        <v>388</v>
      </c>
      <c r="L93" s="41"/>
      <c r="M93" s="188" t="s">
        <v>19</v>
      </c>
      <c r="N93" s="189" t="s">
        <v>39</v>
      </c>
      <c r="O93" s="66"/>
      <c r="P93" s="190">
        <f t="shared" si="1"/>
        <v>0</v>
      </c>
      <c r="Q93" s="190">
        <v>0</v>
      </c>
      <c r="R93" s="190">
        <f t="shared" si="2"/>
        <v>0</v>
      </c>
      <c r="S93" s="190">
        <v>0</v>
      </c>
      <c r="T93" s="191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2" t="s">
        <v>252</v>
      </c>
      <c r="AT93" s="192" t="s">
        <v>207</v>
      </c>
      <c r="AU93" s="192" t="s">
        <v>75</v>
      </c>
      <c r="AY93" s="19" t="s">
        <v>204</v>
      </c>
      <c r="BE93" s="193">
        <f t="shared" si="4"/>
        <v>0</v>
      </c>
      <c r="BF93" s="193">
        <f t="shared" si="5"/>
        <v>0</v>
      </c>
      <c r="BG93" s="193">
        <f t="shared" si="6"/>
        <v>0</v>
      </c>
      <c r="BH93" s="193">
        <f t="shared" si="7"/>
        <v>0</v>
      </c>
      <c r="BI93" s="193">
        <f t="shared" si="8"/>
        <v>0</v>
      </c>
      <c r="BJ93" s="19" t="s">
        <v>75</v>
      </c>
      <c r="BK93" s="193">
        <f t="shared" si="9"/>
        <v>0</v>
      </c>
      <c r="BL93" s="19" t="s">
        <v>252</v>
      </c>
      <c r="BM93" s="192" t="s">
        <v>782</v>
      </c>
    </row>
    <row r="94" spans="1:65" s="2" customFormat="1" ht="16.5" customHeight="1">
      <c r="A94" s="36"/>
      <c r="B94" s="37"/>
      <c r="C94" s="222" t="s">
        <v>229</v>
      </c>
      <c r="D94" s="222" t="s">
        <v>243</v>
      </c>
      <c r="E94" s="223" t="s">
        <v>428</v>
      </c>
      <c r="F94" s="224" t="s">
        <v>429</v>
      </c>
      <c r="G94" s="225" t="s">
        <v>251</v>
      </c>
      <c r="H94" s="226">
        <v>10</v>
      </c>
      <c r="I94" s="227"/>
      <c r="J94" s="228">
        <f t="shared" si="0"/>
        <v>0</v>
      </c>
      <c r="K94" s="224" t="s">
        <v>388</v>
      </c>
      <c r="L94" s="229"/>
      <c r="M94" s="230" t="s">
        <v>19</v>
      </c>
      <c r="N94" s="231" t="s">
        <v>39</v>
      </c>
      <c r="O94" s="66"/>
      <c r="P94" s="190">
        <f t="shared" si="1"/>
        <v>0</v>
      </c>
      <c r="Q94" s="190">
        <v>0</v>
      </c>
      <c r="R94" s="190">
        <f t="shared" si="2"/>
        <v>0</v>
      </c>
      <c r="S94" s="190">
        <v>0</v>
      </c>
      <c r="T94" s="191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2" t="s">
        <v>420</v>
      </c>
      <c r="AT94" s="192" t="s">
        <v>243</v>
      </c>
      <c r="AU94" s="192" t="s">
        <v>75</v>
      </c>
      <c r="AY94" s="19" t="s">
        <v>204</v>
      </c>
      <c r="BE94" s="193">
        <f t="shared" si="4"/>
        <v>0</v>
      </c>
      <c r="BF94" s="193">
        <f t="shared" si="5"/>
        <v>0</v>
      </c>
      <c r="BG94" s="193">
        <f t="shared" si="6"/>
        <v>0</v>
      </c>
      <c r="BH94" s="193">
        <f t="shared" si="7"/>
        <v>0</v>
      </c>
      <c r="BI94" s="193">
        <f t="shared" si="8"/>
        <v>0</v>
      </c>
      <c r="BJ94" s="19" t="s">
        <v>75</v>
      </c>
      <c r="BK94" s="193">
        <f t="shared" si="9"/>
        <v>0</v>
      </c>
      <c r="BL94" s="19" t="s">
        <v>420</v>
      </c>
      <c r="BM94" s="192" t="s">
        <v>783</v>
      </c>
    </row>
    <row r="95" spans="1:65" s="2" customFormat="1" ht="21.75" customHeight="1">
      <c r="A95" s="36"/>
      <c r="B95" s="37"/>
      <c r="C95" s="181" t="s">
        <v>236</v>
      </c>
      <c r="D95" s="181" t="s">
        <v>207</v>
      </c>
      <c r="E95" s="182" t="s">
        <v>437</v>
      </c>
      <c r="F95" s="183" t="s">
        <v>438</v>
      </c>
      <c r="G95" s="184" t="s">
        <v>286</v>
      </c>
      <c r="H95" s="185">
        <v>68</v>
      </c>
      <c r="I95" s="186"/>
      <c r="J95" s="187">
        <f t="shared" si="0"/>
        <v>0</v>
      </c>
      <c r="K95" s="183" t="s">
        <v>388</v>
      </c>
      <c r="L95" s="41"/>
      <c r="M95" s="188" t="s">
        <v>19</v>
      </c>
      <c r="N95" s="189" t="s">
        <v>39</v>
      </c>
      <c r="O95" s="66"/>
      <c r="P95" s="190">
        <f t="shared" si="1"/>
        <v>0</v>
      </c>
      <c r="Q95" s="190">
        <v>0</v>
      </c>
      <c r="R95" s="190">
        <f t="shared" si="2"/>
        <v>0</v>
      </c>
      <c r="S95" s="190">
        <v>0</v>
      </c>
      <c r="T95" s="191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2" t="s">
        <v>389</v>
      </c>
      <c r="AT95" s="192" t="s">
        <v>207</v>
      </c>
      <c r="AU95" s="192" t="s">
        <v>75</v>
      </c>
      <c r="AY95" s="19" t="s">
        <v>204</v>
      </c>
      <c r="BE95" s="193">
        <f t="shared" si="4"/>
        <v>0</v>
      </c>
      <c r="BF95" s="193">
        <f t="shared" si="5"/>
        <v>0</v>
      </c>
      <c r="BG95" s="193">
        <f t="shared" si="6"/>
        <v>0</v>
      </c>
      <c r="BH95" s="193">
        <f t="shared" si="7"/>
        <v>0</v>
      </c>
      <c r="BI95" s="193">
        <f t="shared" si="8"/>
        <v>0</v>
      </c>
      <c r="BJ95" s="19" t="s">
        <v>75</v>
      </c>
      <c r="BK95" s="193">
        <f t="shared" si="9"/>
        <v>0</v>
      </c>
      <c r="BL95" s="19" t="s">
        <v>389</v>
      </c>
      <c r="BM95" s="192" t="s">
        <v>784</v>
      </c>
    </row>
    <row r="96" spans="1:65" s="13" customFormat="1" ht="11.25">
      <c r="B96" s="199"/>
      <c r="C96" s="200"/>
      <c r="D96" s="201" t="s">
        <v>215</v>
      </c>
      <c r="E96" s="202" t="s">
        <v>19</v>
      </c>
      <c r="F96" s="203" t="s">
        <v>785</v>
      </c>
      <c r="G96" s="200"/>
      <c r="H96" s="204">
        <v>68</v>
      </c>
      <c r="I96" s="205"/>
      <c r="J96" s="200"/>
      <c r="K96" s="200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215</v>
      </c>
      <c r="AU96" s="210" t="s">
        <v>75</v>
      </c>
      <c r="AV96" s="13" t="s">
        <v>80</v>
      </c>
      <c r="AW96" s="13" t="s">
        <v>30</v>
      </c>
      <c r="AX96" s="13" t="s">
        <v>75</v>
      </c>
      <c r="AY96" s="210" t="s">
        <v>204</v>
      </c>
    </row>
    <row r="97" spans="1:65" s="2" customFormat="1" ht="21.75" customHeight="1">
      <c r="A97" s="36"/>
      <c r="B97" s="37"/>
      <c r="C97" s="222" t="s">
        <v>645</v>
      </c>
      <c r="D97" s="222" t="s">
        <v>243</v>
      </c>
      <c r="E97" s="223" t="s">
        <v>786</v>
      </c>
      <c r="F97" s="224" t="s">
        <v>787</v>
      </c>
      <c r="G97" s="225" t="s">
        <v>286</v>
      </c>
      <c r="H97" s="226">
        <v>40</v>
      </c>
      <c r="I97" s="227"/>
      <c r="J97" s="228">
        <f>ROUND(I97*H97,2)</f>
        <v>0</v>
      </c>
      <c r="K97" s="224" t="s">
        <v>388</v>
      </c>
      <c r="L97" s="229"/>
      <c r="M97" s="230" t="s">
        <v>19</v>
      </c>
      <c r="N97" s="231" t="s">
        <v>39</v>
      </c>
      <c r="O97" s="66"/>
      <c r="P97" s="190">
        <f>O97*H97</f>
        <v>0</v>
      </c>
      <c r="Q97" s="190">
        <v>0</v>
      </c>
      <c r="R97" s="190">
        <f>Q97*H97</f>
        <v>0</v>
      </c>
      <c r="S97" s="190">
        <v>0</v>
      </c>
      <c r="T97" s="191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2" t="s">
        <v>389</v>
      </c>
      <c r="AT97" s="192" t="s">
        <v>243</v>
      </c>
      <c r="AU97" s="192" t="s">
        <v>75</v>
      </c>
      <c r="AY97" s="19" t="s">
        <v>204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19" t="s">
        <v>75</v>
      </c>
      <c r="BK97" s="193">
        <f>ROUND(I97*H97,2)</f>
        <v>0</v>
      </c>
      <c r="BL97" s="19" t="s">
        <v>389</v>
      </c>
      <c r="BM97" s="192" t="s">
        <v>788</v>
      </c>
    </row>
    <row r="98" spans="1:65" s="2" customFormat="1" ht="24.2" customHeight="1">
      <c r="A98" s="36"/>
      <c r="B98" s="37"/>
      <c r="C98" s="222" t="s">
        <v>248</v>
      </c>
      <c r="D98" s="222" t="s">
        <v>243</v>
      </c>
      <c r="E98" s="223" t="s">
        <v>446</v>
      </c>
      <c r="F98" s="224" t="s">
        <v>447</v>
      </c>
      <c r="G98" s="225" t="s">
        <v>286</v>
      </c>
      <c r="H98" s="226">
        <v>28</v>
      </c>
      <c r="I98" s="227"/>
      <c r="J98" s="228">
        <f>ROUND(I98*H98,2)</f>
        <v>0</v>
      </c>
      <c r="K98" s="224" t="s">
        <v>388</v>
      </c>
      <c r="L98" s="229"/>
      <c r="M98" s="230" t="s">
        <v>19</v>
      </c>
      <c r="N98" s="231" t="s">
        <v>39</v>
      </c>
      <c r="O98" s="66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2" t="s">
        <v>389</v>
      </c>
      <c r="AT98" s="192" t="s">
        <v>243</v>
      </c>
      <c r="AU98" s="192" t="s">
        <v>75</v>
      </c>
      <c r="AY98" s="19" t="s">
        <v>204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9" t="s">
        <v>75</v>
      </c>
      <c r="BK98" s="193">
        <f>ROUND(I98*H98,2)</f>
        <v>0</v>
      </c>
      <c r="BL98" s="19" t="s">
        <v>389</v>
      </c>
      <c r="BM98" s="192" t="s">
        <v>789</v>
      </c>
    </row>
    <row r="99" spans="1:65" s="2" customFormat="1" ht="21.75" customHeight="1">
      <c r="A99" s="36"/>
      <c r="B99" s="37"/>
      <c r="C99" s="181" t="s">
        <v>453</v>
      </c>
      <c r="D99" s="181" t="s">
        <v>207</v>
      </c>
      <c r="E99" s="182" t="s">
        <v>450</v>
      </c>
      <c r="F99" s="183" t="s">
        <v>451</v>
      </c>
      <c r="G99" s="184" t="s">
        <v>286</v>
      </c>
      <c r="H99" s="185">
        <v>103</v>
      </c>
      <c r="I99" s="186"/>
      <c r="J99" s="187">
        <f>ROUND(I99*H99,2)</f>
        <v>0</v>
      </c>
      <c r="K99" s="183" t="s">
        <v>388</v>
      </c>
      <c r="L99" s="41"/>
      <c r="M99" s="188" t="s">
        <v>19</v>
      </c>
      <c r="N99" s="189" t="s">
        <v>39</v>
      </c>
      <c r="O99" s="66"/>
      <c r="P99" s="190">
        <f>O99*H99</f>
        <v>0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2" t="s">
        <v>389</v>
      </c>
      <c r="AT99" s="192" t="s">
        <v>207</v>
      </c>
      <c r="AU99" s="192" t="s">
        <v>75</v>
      </c>
      <c r="AY99" s="19" t="s">
        <v>204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9" t="s">
        <v>75</v>
      </c>
      <c r="BK99" s="193">
        <f>ROUND(I99*H99,2)</f>
        <v>0</v>
      </c>
      <c r="BL99" s="19" t="s">
        <v>389</v>
      </c>
      <c r="BM99" s="192" t="s">
        <v>790</v>
      </c>
    </row>
    <row r="100" spans="1:65" s="13" customFormat="1" ht="11.25">
      <c r="B100" s="199"/>
      <c r="C100" s="200"/>
      <c r="D100" s="201" t="s">
        <v>215</v>
      </c>
      <c r="E100" s="202" t="s">
        <v>19</v>
      </c>
      <c r="F100" s="203" t="s">
        <v>791</v>
      </c>
      <c r="G100" s="200"/>
      <c r="H100" s="204">
        <v>103</v>
      </c>
      <c r="I100" s="205"/>
      <c r="J100" s="200"/>
      <c r="K100" s="200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215</v>
      </c>
      <c r="AU100" s="210" t="s">
        <v>75</v>
      </c>
      <c r="AV100" s="13" t="s">
        <v>80</v>
      </c>
      <c r="AW100" s="13" t="s">
        <v>30</v>
      </c>
      <c r="AX100" s="13" t="s">
        <v>75</v>
      </c>
      <c r="AY100" s="210" t="s">
        <v>204</v>
      </c>
    </row>
    <row r="101" spans="1:65" s="2" customFormat="1" ht="16.5" customHeight="1">
      <c r="A101" s="36"/>
      <c r="B101" s="37"/>
      <c r="C101" s="222" t="s">
        <v>457</v>
      </c>
      <c r="D101" s="222" t="s">
        <v>243</v>
      </c>
      <c r="E101" s="223" t="s">
        <v>454</v>
      </c>
      <c r="F101" s="224" t="s">
        <v>455</v>
      </c>
      <c r="G101" s="225" t="s">
        <v>286</v>
      </c>
      <c r="H101" s="226">
        <v>95</v>
      </c>
      <c r="I101" s="227"/>
      <c r="J101" s="228">
        <f>ROUND(I101*H101,2)</f>
        <v>0</v>
      </c>
      <c r="K101" s="224" t="s">
        <v>388</v>
      </c>
      <c r="L101" s="229"/>
      <c r="M101" s="230" t="s">
        <v>19</v>
      </c>
      <c r="N101" s="231" t="s">
        <v>39</v>
      </c>
      <c r="O101" s="66"/>
      <c r="P101" s="190">
        <f>O101*H101</f>
        <v>0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2" t="s">
        <v>389</v>
      </c>
      <c r="AT101" s="192" t="s">
        <v>243</v>
      </c>
      <c r="AU101" s="192" t="s">
        <v>75</v>
      </c>
      <c r="AY101" s="19" t="s">
        <v>204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9" t="s">
        <v>75</v>
      </c>
      <c r="BK101" s="193">
        <f>ROUND(I101*H101,2)</f>
        <v>0</v>
      </c>
      <c r="BL101" s="19" t="s">
        <v>389</v>
      </c>
      <c r="BM101" s="192" t="s">
        <v>792</v>
      </c>
    </row>
    <row r="102" spans="1:65" s="15" customFormat="1" ht="11.25">
      <c r="B102" s="232"/>
      <c r="C102" s="233"/>
      <c r="D102" s="201" t="s">
        <v>215</v>
      </c>
      <c r="E102" s="234" t="s">
        <v>19</v>
      </c>
      <c r="F102" s="235" t="s">
        <v>793</v>
      </c>
      <c r="G102" s="233"/>
      <c r="H102" s="234" t="s">
        <v>19</v>
      </c>
      <c r="I102" s="236"/>
      <c r="J102" s="233"/>
      <c r="K102" s="233"/>
      <c r="L102" s="237"/>
      <c r="M102" s="238"/>
      <c r="N102" s="239"/>
      <c r="O102" s="239"/>
      <c r="P102" s="239"/>
      <c r="Q102" s="239"/>
      <c r="R102" s="239"/>
      <c r="S102" s="239"/>
      <c r="T102" s="240"/>
      <c r="AT102" s="241" t="s">
        <v>215</v>
      </c>
      <c r="AU102" s="241" t="s">
        <v>75</v>
      </c>
      <c r="AV102" s="15" t="s">
        <v>75</v>
      </c>
      <c r="AW102" s="15" t="s">
        <v>30</v>
      </c>
      <c r="AX102" s="15" t="s">
        <v>68</v>
      </c>
      <c r="AY102" s="241" t="s">
        <v>204</v>
      </c>
    </row>
    <row r="103" spans="1:65" s="13" customFormat="1" ht="11.25">
      <c r="B103" s="199"/>
      <c r="C103" s="200"/>
      <c r="D103" s="201" t="s">
        <v>215</v>
      </c>
      <c r="E103" s="202" t="s">
        <v>19</v>
      </c>
      <c r="F103" s="203" t="s">
        <v>794</v>
      </c>
      <c r="G103" s="200"/>
      <c r="H103" s="204">
        <v>95</v>
      </c>
      <c r="I103" s="205"/>
      <c r="J103" s="200"/>
      <c r="K103" s="200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215</v>
      </c>
      <c r="AU103" s="210" t="s">
        <v>75</v>
      </c>
      <c r="AV103" s="13" t="s">
        <v>80</v>
      </c>
      <c r="AW103" s="13" t="s">
        <v>30</v>
      </c>
      <c r="AX103" s="13" t="s">
        <v>75</v>
      </c>
      <c r="AY103" s="210" t="s">
        <v>204</v>
      </c>
    </row>
    <row r="104" spans="1:65" s="2" customFormat="1" ht="21.75" customHeight="1">
      <c r="A104" s="36"/>
      <c r="B104" s="37"/>
      <c r="C104" s="222" t="s">
        <v>703</v>
      </c>
      <c r="D104" s="222" t="s">
        <v>243</v>
      </c>
      <c r="E104" s="223" t="s">
        <v>458</v>
      </c>
      <c r="F104" s="224" t="s">
        <v>459</v>
      </c>
      <c r="G104" s="225" t="s">
        <v>286</v>
      </c>
      <c r="H104" s="226">
        <v>8</v>
      </c>
      <c r="I104" s="227"/>
      <c r="J104" s="228">
        <f>ROUND(I104*H104,2)</f>
        <v>0</v>
      </c>
      <c r="K104" s="224" t="s">
        <v>388</v>
      </c>
      <c r="L104" s="229"/>
      <c r="M104" s="230" t="s">
        <v>19</v>
      </c>
      <c r="N104" s="231" t="s">
        <v>39</v>
      </c>
      <c r="O104" s="66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2" t="s">
        <v>389</v>
      </c>
      <c r="AT104" s="192" t="s">
        <v>243</v>
      </c>
      <c r="AU104" s="192" t="s">
        <v>75</v>
      </c>
      <c r="AY104" s="19" t="s">
        <v>204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9" t="s">
        <v>75</v>
      </c>
      <c r="BK104" s="193">
        <f>ROUND(I104*H104,2)</f>
        <v>0</v>
      </c>
      <c r="BL104" s="19" t="s">
        <v>389</v>
      </c>
      <c r="BM104" s="192" t="s">
        <v>795</v>
      </c>
    </row>
    <row r="105" spans="1:65" s="13" customFormat="1" ht="11.25">
      <c r="B105" s="199"/>
      <c r="C105" s="200"/>
      <c r="D105" s="201" t="s">
        <v>215</v>
      </c>
      <c r="E105" s="202" t="s">
        <v>19</v>
      </c>
      <c r="F105" s="203" t="s">
        <v>796</v>
      </c>
      <c r="G105" s="200"/>
      <c r="H105" s="204">
        <v>8</v>
      </c>
      <c r="I105" s="205"/>
      <c r="J105" s="200"/>
      <c r="K105" s="200"/>
      <c r="L105" s="206"/>
      <c r="M105" s="207"/>
      <c r="N105" s="208"/>
      <c r="O105" s="208"/>
      <c r="P105" s="208"/>
      <c r="Q105" s="208"/>
      <c r="R105" s="208"/>
      <c r="S105" s="208"/>
      <c r="T105" s="209"/>
      <c r="AT105" s="210" t="s">
        <v>215</v>
      </c>
      <c r="AU105" s="210" t="s">
        <v>75</v>
      </c>
      <c r="AV105" s="13" t="s">
        <v>80</v>
      </c>
      <c r="AW105" s="13" t="s">
        <v>30</v>
      </c>
      <c r="AX105" s="13" t="s">
        <v>75</v>
      </c>
      <c r="AY105" s="210" t="s">
        <v>204</v>
      </c>
    </row>
    <row r="106" spans="1:65" s="2" customFormat="1" ht="21.75" customHeight="1">
      <c r="A106" s="36"/>
      <c r="B106" s="37"/>
      <c r="C106" s="222" t="s">
        <v>712</v>
      </c>
      <c r="D106" s="222" t="s">
        <v>243</v>
      </c>
      <c r="E106" s="223" t="s">
        <v>400</v>
      </c>
      <c r="F106" s="224" t="s">
        <v>401</v>
      </c>
      <c r="G106" s="225" t="s">
        <v>286</v>
      </c>
      <c r="H106" s="226">
        <v>73</v>
      </c>
      <c r="I106" s="227"/>
      <c r="J106" s="228">
        <f t="shared" ref="J106:J119" si="10">ROUND(I106*H106,2)</f>
        <v>0</v>
      </c>
      <c r="K106" s="224" t="s">
        <v>388</v>
      </c>
      <c r="L106" s="229"/>
      <c r="M106" s="230" t="s">
        <v>19</v>
      </c>
      <c r="N106" s="231" t="s">
        <v>39</v>
      </c>
      <c r="O106" s="66"/>
      <c r="P106" s="190">
        <f t="shared" ref="P106:P119" si="11">O106*H106</f>
        <v>0</v>
      </c>
      <c r="Q106" s="190">
        <v>0</v>
      </c>
      <c r="R106" s="190">
        <f t="shared" ref="R106:R119" si="12">Q106*H106</f>
        <v>0</v>
      </c>
      <c r="S106" s="190">
        <v>0</v>
      </c>
      <c r="T106" s="191">
        <f t="shared" ref="T106:T119" si="13"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2" t="s">
        <v>389</v>
      </c>
      <c r="AT106" s="192" t="s">
        <v>243</v>
      </c>
      <c r="AU106" s="192" t="s">
        <v>75</v>
      </c>
      <c r="AY106" s="19" t="s">
        <v>204</v>
      </c>
      <c r="BE106" s="193">
        <f t="shared" ref="BE106:BE119" si="14">IF(N106="základní",J106,0)</f>
        <v>0</v>
      </c>
      <c r="BF106" s="193">
        <f t="shared" ref="BF106:BF119" si="15">IF(N106="snížená",J106,0)</f>
        <v>0</v>
      </c>
      <c r="BG106" s="193">
        <f t="shared" ref="BG106:BG119" si="16">IF(N106="zákl. přenesená",J106,0)</f>
        <v>0</v>
      </c>
      <c r="BH106" s="193">
        <f t="shared" ref="BH106:BH119" si="17">IF(N106="sníž. přenesená",J106,0)</f>
        <v>0</v>
      </c>
      <c r="BI106" s="193">
        <f t="shared" ref="BI106:BI119" si="18">IF(N106="nulová",J106,0)</f>
        <v>0</v>
      </c>
      <c r="BJ106" s="19" t="s">
        <v>75</v>
      </c>
      <c r="BK106" s="193">
        <f t="shared" ref="BK106:BK119" si="19">ROUND(I106*H106,2)</f>
        <v>0</v>
      </c>
      <c r="BL106" s="19" t="s">
        <v>389</v>
      </c>
      <c r="BM106" s="192" t="s">
        <v>797</v>
      </c>
    </row>
    <row r="107" spans="1:65" s="2" customFormat="1" ht="16.5" customHeight="1">
      <c r="A107" s="36"/>
      <c r="B107" s="37"/>
      <c r="C107" s="222" t="s">
        <v>8</v>
      </c>
      <c r="D107" s="222" t="s">
        <v>243</v>
      </c>
      <c r="E107" s="223" t="s">
        <v>467</v>
      </c>
      <c r="F107" s="224" t="s">
        <v>468</v>
      </c>
      <c r="G107" s="225" t="s">
        <v>286</v>
      </c>
      <c r="H107" s="226">
        <v>143</v>
      </c>
      <c r="I107" s="227"/>
      <c r="J107" s="228">
        <f t="shared" si="10"/>
        <v>0</v>
      </c>
      <c r="K107" s="224" t="s">
        <v>388</v>
      </c>
      <c r="L107" s="229"/>
      <c r="M107" s="230" t="s">
        <v>19</v>
      </c>
      <c r="N107" s="231" t="s">
        <v>39</v>
      </c>
      <c r="O107" s="66"/>
      <c r="P107" s="190">
        <f t="shared" si="11"/>
        <v>0</v>
      </c>
      <c r="Q107" s="190">
        <v>0</v>
      </c>
      <c r="R107" s="190">
        <f t="shared" si="12"/>
        <v>0</v>
      </c>
      <c r="S107" s="190">
        <v>0</v>
      </c>
      <c r="T107" s="191">
        <f t="shared" si="1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2" t="s">
        <v>389</v>
      </c>
      <c r="AT107" s="192" t="s">
        <v>243</v>
      </c>
      <c r="AU107" s="192" t="s">
        <v>75</v>
      </c>
      <c r="AY107" s="19" t="s">
        <v>204</v>
      </c>
      <c r="BE107" s="193">
        <f t="shared" si="14"/>
        <v>0</v>
      </c>
      <c r="BF107" s="193">
        <f t="shared" si="15"/>
        <v>0</v>
      </c>
      <c r="BG107" s="193">
        <f t="shared" si="16"/>
        <v>0</v>
      </c>
      <c r="BH107" s="193">
        <f t="shared" si="17"/>
        <v>0</v>
      </c>
      <c r="BI107" s="193">
        <f t="shared" si="18"/>
        <v>0</v>
      </c>
      <c r="BJ107" s="19" t="s">
        <v>75</v>
      </c>
      <c r="BK107" s="193">
        <f t="shared" si="19"/>
        <v>0</v>
      </c>
      <c r="BL107" s="19" t="s">
        <v>389</v>
      </c>
      <c r="BM107" s="192" t="s">
        <v>798</v>
      </c>
    </row>
    <row r="108" spans="1:65" s="2" customFormat="1" ht="44.25" customHeight="1">
      <c r="A108" s="36"/>
      <c r="B108" s="37"/>
      <c r="C108" s="181" t="s">
        <v>466</v>
      </c>
      <c r="D108" s="181" t="s">
        <v>207</v>
      </c>
      <c r="E108" s="182" t="s">
        <v>470</v>
      </c>
      <c r="F108" s="183" t="s">
        <v>471</v>
      </c>
      <c r="G108" s="184" t="s">
        <v>251</v>
      </c>
      <c r="H108" s="185">
        <v>10</v>
      </c>
      <c r="I108" s="186"/>
      <c r="J108" s="187">
        <f t="shared" si="10"/>
        <v>0</v>
      </c>
      <c r="K108" s="183" t="s">
        <v>388</v>
      </c>
      <c r="L108" s="41"/>
      <c r="M108" s="188" t="s">
        <v>19</v>
      </c>
      <c r="N108" s="189" t="s">
        <v>39</v>
      </c>
      <c r="O108" s="66"/>
      <c r="P108" s="190">
        <f t="shared" si="11"/>
        <v>0</v>
      </c>
      <c r="Q108" s="190">
        <v>0</v>
      </c>
      <c r="R108" s="190">
        <f t="shared" si="12"/>
        <v>0</v>
      </c>
      <c r="S108" s="190">
        <v>0</v>
      </c>
      <c r="T108" s="191">
        <f t="shared" si="1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2" t="s">
        <v>389</v>
      </c>
      <c r="AT108" s="192" t="s">
        <v>207</v>
      </c>
      <c r="AU108" s="192" t="s">
        <v>75</v>
      </c>
      <c r="AY108" s="19" t="s">
        <v>204</v>
      </c>
      <c r="BE108" s="193">
        <f t="shared" si="14"/>
        <v>0</v>
      </c>
      <c r="BF108" s="193">
        <f t="shared" si="15"/>
        <v>0</v>
      </c>
      <c r="BG108" s="193">
        <f t="shared" si="16"/>
        <v>0</v>
      </c>
      <c r="BH108" s="193">
        <f t="shared" si="17"/>
        <v>0</v>
      </c>
      <c r="BI108" s="193">
        <f t="shared" si="18"/>
        <v>0</v>
      </c>
      <c r="BJ108" s="19" t="s">
        <v>75</v>
      </c>
      <c r="BK108" s="193">
        <f t="shared" si="19"/>
        <v>0</v>
      </c>
      <c r="BL108" s="19" t="s">
        <v>389</v>
      </c>
      <c r="BM108" s="192" t="s">
        <v>799</v>
      </c>
    </row>
    <row r="109" spans="1:65" s="2" customFormat="1" ht="44.25" customHeight="1">
      <c r="A109" s="36"/>
      <c r="B109" s="37"/>
      <c r="C109" s="181" t="s">
        <v>339</v>
      </c>
      <c r="D109" s="181" t="s">
        <v>207</v>
      </c>
      <c r="E109" s="182" t="s">
        <v>474</v>
      </c>
      <c r="F109" s="183" t="s">
        <v>475</v>
      </c>
      <c r="G109" s="184" t="s">
        <v>251</v>
      </c>
      <c r="H109" s="185">
        <v>10</v>
      </c>
      <c r="I109" s="186"/>
      <c r="J109" s="187">
        <f t="shared" si="10"/>
        <v>0</v>
      </c>
      <c r="K109" s="183" t="s">
        <v>388</v>
      </c>
      <c r="L109" s="41"/>
      <c r="M109" s="188" t="s">
        <v>19</v>
      </c>
      <c r="N109" s="189" t="s">
        <v>39</v>
      </c>
      <c r="O109" s="66"/>
      <c r="P109" s="190">
        <f t="shared" si="11"/>
        <v>0</v>
      </c>
      <c r="Q109" s="190">
        <v>0</v>
      </c>
      <c r="R109" s="190">
        <f t="shared" si="12"/>
        <v>0</v>
      </c>
      <c r="S109" s="190">
        <v>0</v>
      </c>
      <c r="T109" s="191">
        <f t="shared" si="1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2" t="s">
        <v>389</v>
      </c>
      <c r="AT109" s="192" t="s">
        <v>207</v>
      </c>
      <c r="AU109" s="192" t="s">
        <v>75</v>
      </c>
      <c r="AY109" s="19" t="s">
        <v>204</v>
      </c>
      <c r="BE109" s="193">
        <f t="shared" si="14"/>
        <v>0</v>
      </c>
      <c r="BF109" s="193">
        <f t="shared" si="15"/>
        <v>0</v>
      </c>
      <c r="BG109" s="193">
        <f t="shared" si="16"/>
        <v>0</v>
      </c>
      <c r="BH109" s="193">
        <f t="shared" si="17"/>
        <v>0</v>
      </c>
      <c r="BI109" s="193">
        <f t="shared" si="18"/>
        <v>0</v>
      </c>
      <c r="BJ109" s="19" t="s">
        <v>75</v>
      </c>
      <c r="BK109" s="193">
        <f t="shared" si="19"/>
        <v>0</v>
      </c>
      <c r="BL109" s="19" t="s">
        <v>389</v>
      </c>
      <c r="BM109" s="192" t="s">
        <v>800</v>
      </c>
    </row>
    <row r="110" spans="1:65" s="2" customFormat="1" ht="55.5" customHeight="1">
      <c r="A110" s="36"/>
      <c r="B110" s="37"/>
      <c r="C110" s="181" t="s">
        <v>567</v>
      </c>
      <c r="D110" s="181" t="s">
        <v>207</v>
      </c>
      <c r="E110" s="182" t="s">
        <v>488</v>
      </c>
      <c r="F110" s="183" t="s">
        <v>489</v>
      </c>
      <c r="G110" s="184" t="s">
        <v>251</v>
      </c>
      <c r="H110" s="185">
        <v>1</v>
      </c>
      <c r="I110" s="186"/>
      <c r="J110" s="187">
        <f t="shared" si="10"/>
        <v>0</v>
      </c>
      <c r="K110" s="183" t="s">
        <v>388</v>
      </c>
      <c r="L110" s="41"/>
      <c r="M110" s="188" t="s">
        <v>19</v>
      </c>
      <c r="N110" s="189" t="s">
        <v>39</v>
      </c>
      <c r="O110" s="66"/>
      <c r="P110" s="190">
        <f t="shared" si="11"/>
        <v>0</v>
      </c>
      <c r="Q110" s="190">
        <v>0</v>
      </c>
      <c r="R110" s="190">
        <f t="shared" si="12"/>
        <v>0</v>
      </c>
      <c r="S110" s="190">
        <v>0</v>
      </c>
      <c r="T110" s="191">
        <f t="shared" si="1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2" t="s">
        <v>389</v>
      </c>
      <c r="AT110" s="192" t="s">
        <v>207</v>
      </c>
      <c r="AU110" s="192" t="s">
        <v>75</v>
      </c>
      <c r="AY110" s="19" t="s">
        <v>204</v>
      </c>
      <c r="BE110" s="193">
        <f t="shared" si="14"/>
        <v>0</v>
      </c>
      <c r="BF110" s="193">
        <f t="shared" si="15"/>
        <v>0</v>
      </c>
      <c r="BG110" s="193">
        <f t="shared" si="16"/>
        <v>0</v>
      </c>
      <c r="BH110" s="193">
        <f t="shared" si="17"/>
        <v>0</v>
      </c>
      <c r="BI110" s="193">
        <f t="shared" si="18"/>
        <v>0</v>
      </c>
      <c r="BJ110" s="19" t="s">
        <v>75</v>
      </c>
      <c r="BK110" s="193">
        <f t="shared" si="19"/>
        <v>0</v>
      </c>
      <c r="BL110" s="19" t="s">
        <v>389</v>
      </c>
      <c r="BM110" s="192" t="s">
        <v>801</v>
      </c>
    </row>
    <row r="111" spans="1:65" s="2" customFormat="1" ht="37.9" customHeight="1">
      <c r="A111" s="36"/>
      <c r="B111" s="37"/>
      <c r="C111" s="181" t="s">
        <v>487</v>
      </c>
      <c r="D111" s="181" t="s">
        <v>207</v>
      </c>
      <c r="E111" s="182" t="s">
        <v>492</v>
      </c>
      <c r="F111" s="183" t="s">
        <v>493</v>
      </c>
      <c r="G111" s="184" t="s">
        <v>251</v>
      </c>
      <c r="H111" s="185">
        <v>4</v>
      </c>
      <c r="I111" s="186"/>
      <c r="J111" s="187">
        <f t="shared" si="10"/>
        <v>0</v>
      </c>
      <c r="K111" s="183" t="s">
        <v>388</v>
      </c>
      <c r="L111" s="41"/>
      <c r="M111" s="188" t="s">
        <v>19</v>
      </c>
      <c r="N111" s="189" t="s">
        <v>39</v>
      </c>
      <c r="O111" s="66"/>
      <c r="P111" s="190">
        <f t="shared" si="11"/>
        <v>0</v>
      </c>
      <c r="Q111" s="190">
        <v>0</v>
      </c>
      <c r="R111" s="190">
        <f t="shared" si="12"/>
        <v>0</v>
      </c>
      <c r="S111" s="190">
        <v>0</v>
      </c>
      <c r="T111" s="191">
        <f t="shared" si="1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2" t="s">
        <v>389</v>
      </c>
      <c r="AT111" s="192" t="s">
        <v>207</v>
      </c>
      <c r="AU111" s="192" t="s">
        <v>75</v>
      </c>
      <c r="AY111" s="19" t="s">
        <v>204</v>
      </c>
      <c r="BE111" s="193">
        <f t="shared" si="14"/>
        <v>0</v>
      </c>
      <c r="BF111" s="193">
        <f t="shared" si="15"/>
        <v>0</v>
      </c>
      <c r="BG111" s="193">
        <f t="shared" si="16"/>
        <v>0</v>
      </c>
      <c r="BH111" s="193">
        <f t="shared" si="17"/>
        <v>0</v>
      </c>
      <c r="BI111" s="193">
        <f t="shared" si="18"/>
        <v>0</v>
      </c>
      <c r="BJ111" s="19" t="s">
        <v>75</v>
      </c>
      <c r="BK111" s="193">
        <f t="shared" si="19"/>
        <v>0</v>
      </c>
      <c r="BL111" s="19" t="s">
        <v>389</v>
      </c>
      <c r="BM111" s="192" t="s">
        <v>802</v>
      </c>
    </row>
    <row r="112" spans="1:65" s="2" customFormat="1" ht="24.2" customHeight="1">
      <c r="A112" s="36"/>
      <c r="B112" s="37"/>
      <c r="C112" s="181" t="s">
        <v>491</v>
      </c>
      <c r="D112" s="181" t="s">
        <v>207</v>
      </c>
      <c r="E112" s="182" t="s">
        <v>496</v>
      </c>
      <c r="F112" s="183" t="s">
        <v>497</v>
      </c>
      <c r="G112" s="184" t="s">
        <v>251</v>
      </c>
      <c r="H112" s="185">
        <v>1</v>
      </c>
      <c r="I112" s="186"/>
      <c r="J112" s="187">
        <f t="shared" si="10"/>
        <v>0</v>
      </c>
      <c r="K112" s="183" t="s">
        <v>388</v>
      </c>
      <c r="L112" s="41"/>
      <c r="M112" s="188" t="s">
        <v>19</v>
      </c>
      <c r="N112" s="189" t="s">
        <v>39</v>
      </c>
      <c r="O112" s="66"/>
      <c r="P112" s="190">
        <f t="shared" si="11"/>
        <v>0</v>
      </c>
      <c r="Q112" s="190">
        <v>0</v>
      </c>
      <c r="R112" s="190">
        <f t="shared" si="12"/>
        <v>0</v>
      </c>
      <c r="S112" s="190">
        <v>0</v>
      </c>
      <c r="T112" s="191">
        <f t="shared" si="1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2" t="s">
        <v>389</v>
      </c>
      <c r="AT112" s="192" t="s">
        <v>207</v>
      </c>
      <c r="AU112" s="192" t="s">
        <v>75</v>
      </c>
      <c r="AY112" s="19" t="s">
        <v>204</v>
      </c>
      <c r="BE112" s="193">
        <f t="shared" si="14"/>
        <v>0</v>
      </c>
      <c r="BF112" s="193">
        <f t="shared" si="15"/>
        <v>0</v>
      </c>
      <c r="BG112" s="193">
        <f t="shared" si="16"/>
        <v>0</v>
      </c>
      <c r="BH112" s="193">
        <f t="shared" si="17"/>
        <v>0</v>
      </c>
      <c r="BI112" s="193">
        <f t="shared" si="18"/>
        <v>0</v>
      </c>
      <c r="BJ112" s="19" t="s">
        <v>75</v>
      </c>
      <c r="BK112" s="193">
        <f t="shared" si="19"/>
        <v>0</v>
      </c>
      <c r="BL112" s="19" t="s">
        <v>389</v>
      </c>
      <c r="BM112" s="192" t="s">
        <v>803</v>
      </c>
    </row>
    <row r="113" spans="1:65" s="2" customFormat="1" ht="24.2" customHeight="1">
      <c r="A113" s="36"/>
      <c r="B113" s="37"/>
      <c r="C113" s="181" t="s">
        <v>495</v>
      </c>
      <c r="D113" s="181" t="s">
        <v>207</v>
      </c>
      <c r="E113" s="182" t="s">
        <v>500</v>
      </c>
      <c r="F113" s="183" t="s">
        <v>501</v>
      </c>
      <c r="G113" s="184" t="s">
        <v>502</v>
      </c>
      <c r="H113" s="185">
        <v>32</v>
      </c>
      <c r="I113" s="186"/>
      <c r="J113" s="187">
        <f t="shared" si="10"/>
        <v>0</v>
      </c>
      <c r="K113" s="183" t="s">
        <v>388</v>
      </c>
      <c r="L113" s="41"/>
      <c r="M113" s="188" t="s">
        <v>19</v>
      </c>
      <c r="N113" s="189" t="s">
        <v>39</v>
      </c>
      <c r="O113" s="66"/>
      <c r="P113" s="190">
        <f t="shared" si="11"/>
        <v>0</v>
      </c>
      <c r="Q113" s="190">
        <v>0</v>
      </c>
      <c r="R113" s="190">
        <f t="shared" si="12"/>
        <v>0</v>
      </c>
      <c r="S113" s="190">
        <v>0</v>
      </c>
      <c r="T113" s="191">
        <f t="shared" si="1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2" t="s">
        <v>389</v>
      </c>
      <c r="AT113" s="192" t="s">
        <v>207</v>
      </c>
      <c r="AU113" s="192" t="s">
        <v>75</v>
      </c>
      <c r="AY113" s="19" t="s">
        <v>204</v>
      </c>
      <c r="BE113" s="193">
        <f t="shared" si="14"/>
        <v>0</v>
      </c>
      <c r="BF113" s="193">
        <f t="shared" si="15"/>
        <v>0</v>
      </c>
      <c r="BG113" s="193">
        <f t="shared" si="16"/>
        <v>0</v>
      </c>
      <c r="BH113" s="193">
        <f t="shared" si="17"/>
        <v>0</v>
      </c>
      <c r="BI113" s="193">
        <f t="shared" si="18"/>
        <v>0</v>
      </c>
      <c r="BJ113" s="19" t="s">
        <v>75</v>
      </c>
      <c r="BK113" s="193">
        <f t="shared" si="19"/>
        <v>0</v>
      </c>
      <c r="BL113" s="19" t="s">
        <v>389</v>
      </c>
      <c r="BM113" s="192" t="s">
        <v>804</v>
      </c>
    </row>
    <row r="114" spans="1:65" s="2" customFormat="1" ht="21.75" customHeight="1">
      <c r="A114" s="36"/>
      <c r="B114" s="37"/>
      <c r="C114" s="181" t="s">
        <v>499</v>
      </c>
      <c r="D114" s="181" t="s">
        <v>207</v>
      </c>
      <c r="E114" s="182" t="s">
        <v>509</v>
      </c>
      <c r="F114" s="183" t="s">
        <v>510</v>
      </c>
      <c r="G114" s="184" t="s">
        <v>502</v>
      </c>
      <c r="H114" s="185">
        <v>8</v>
      </c>
      <c r="I114" s="186"/>
      <c r="J114" s="187">
        <f t="shared" si="10"/>
        <v>0</v>
      </c>
      <c r="K114" s="183" t="s">
        <v>388</v>
      </c>
      <c r="L114" s="41"/>
      <c r="M114" s="188" t="s">
        <v>19</v>
      </c>
      <c r="N114" s="189" t="s">
        <v>39</v>
      </c>
      <c r="O114" s="66"/>
      <c r="P114" s="190">
        <f t="shared" si="11"/>
        <v>0</v>
      </c>
      <c r="Q114" s="190">
        <v>0</v>
      </c>
      <c r="R114" s="190">
        <f t="shared" si="12"/>
        <v>0</v>
      </c>
      <c r="S114" s="190">
        <v>0</v>
      </c>
      <c r="T114" s="191">
        <f t="shared" si="1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2" t="s">
        <v>389</v>
      </c>
      <c r="AT114" s="192" t="s">
        <v>207</v>
      </c>
      <c r="AU114" s="192" t="s">
        <v>75</v>
      </c>
      <c r="AY114" s="19" t="s">
        <v>204</v>
      </c>
      <c r="BE114" s="193">
        <f t="shared" si="14"/>
        <v>0</v>
      </c>
      <c r="BF114" s="193">
        <f t="shared" si="15"/>
        <v>0</v>
      </c>
      <c r="BG114" s="193">
        <f t="shared" si="16"/>
        <v>0</v>
      </c>
      <c r="BH114" s="193">
        <f t="shared" si="17"/>
        <v>0</v>
      </c>
      <c r="BI114" s="193">
        <f t="shared" si="18"/>
        <v>0</v>
      </c>
      <c r="BJ114" s="19" t="s">
        <v>75</v>
      </c>
      <c r="BK114" s="193">
        <f t="shared" si="19"/>
        <v>0</v>
      </c>
      <c r="BL114" s="19" t="s">
        <v>389</v>
      </c>
      <c r="BM114" s="192" t="s">
        <v>805</v>
      </c>
    </row>
    <row r="115" spans="1:65" s="2" customFormat="1" ht="24.2" customHeight="1">
      <c r="A115" s="36"/>
      <c r="B115" s="37"/>
      <c r="C115" s="181" t="s">
        <v>504</v>
      </c>
      <c r="D115" s="181" t="s">
        <v>207</v>
      </c>
      <c r="E115" s="182" t="s">
        <v>513</v>
      </c>
      <c r="F115" s="183" t="s">
        <v>514</v>
      </c>
      <c r="G115" s="184" t="s">
        <v>502</v>
      </c>
      <c r="H115" s="185">
        <v>4</v>
      </c>
      <c r="I115" s="186"/>
      <c r="J115" s="187">
        <f t="shared" si="10"/>
        <v>0</v>
      </c>
      <c r="K115" s="183" t="s">
        <v>388</v>
      </c>
      <c r="L115" s="41"/>
      <c r="M115" s="188" t="s">
        <v>19</v>
      </c>
      <c r="N115" s="189" t="s">
        <v>39</v>
      </c>
      <c r="O115" s="66"/>
      <c r="P115" s="190">
        <f t="shared" si="11"/>
        <v>0</v>
      </c>
      <c r="Q115" s="190">
        <v>0</v>
      </c>
      <c r="R115" s="190">
        <f t="shared" si="12"/>
        <v>0</v>
      </c>
      <c r="S115" s="190">
        <v>0</v>
      </c>
      <c r="T115" s="191">
        <f t="shared" si="1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2" t="s">
        <v>389</v>
      </c>
      <c r="AT115" s="192" t="s">
        <v>207</v>
      </c>
      <c r="AU115" s="192" t="s">
        <v>75</v>
      </c>
      <c r="AY115" s="19" t="s">
        <v>204</v>
      </c>
      <c r="BE115" s="193">
        <f t="shared" si="14"/>
        <v>0</v>
      </c>
      <c r="BF115" s="193">
        <f t="shared" si="15"/>
        <v>0</v>
      </c>
      <c r="BG115" s="193">
        <f t="shared" si="16"/>
        <v>0</v>
      </c>
      <c r="BH115" s="193">
        <f t="shared" si="17"/>
        <v>0</v>
      </c>
      <c r="BI115" s="193">
        <f t="shared" si="18"/>
        <v>0</v>
      </c>
      <c r="BJ115" s="19" t="s">
        <v>75</v>
      </c>
      <c r="BK115" s="193">
        <f t="shared" si="19"/>
        <v>0</v>
      </c>
      <c r="BL115" s="19" t="s">
        <v>389</v>
      </c>
      <c r="BM115" s="192" t="s">
        <v>806</v>
      </c>
    </row>
    <row r="116" spans="1:65" s="2" customFormat="1" ht="24.2" customHeight="1">
      <c r="A116" s="36"/>
      <c r="B116" s="37"/>
      <c r="C116" s="181" t="s">
        <v>508</v>
      </c>
      <c r="D116" s="181" t="s">
        <v>207</v>
      </c>
      <c r="E116" s="182" t="s">
        <v>517</v>
      </c>
      <c r="F116" s="183" t="s">
        <v>518</v>
      </c>
      <c r="G116" s="184" t="s">
        <v>502</v>
      </c>
      <c r="H116" s="185">
        <v>4</v>
      </c>
      <c r="I116" s="186"/>
      <c r="J116" s="187">
        <f t="shared" si="10"/>
        <v>0</v>
      </c>
      <c r="K116" s="183" t="s">
        <v>388</v>
      </c>
      <c r="L116" s="41"/>
      <c r="M116" s="188" t="s">
        <v>19</v>
      </c>
      <c r="N116" s="189" t="s">
        <v>39</v>
      </c>
      <c r="O116" s="66"/>
      <c r="P116" s="190">
        <f t="shared" si="11"/>
        <v>0</v>
      </c>
      <c r="Q116" s="190">
        <v>0</v>
      </c>
      <c r="R116" s="190">
        <f t="shared" si="12"/>
        <v>0</v>
      </c>
      <c r="S116" s="190">
        <v>0</v>
      </c>
      <c r="T116" s="191">
        <f t="shared" si="1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389</v>
      </c>
      <c r="AT116" s="192" t="s">
        <v>207</v>
      </c>
      <c r="AU116" s="192" t="s">
        <v>75</v>
      </c>
      <c r="AY116" s="19" t="s">
        <v>204</v>
      </c>
      <c r="BE116" s="193">
        <f t="shared" si="14"/>
        <v>0</v>
      </c>
      <c r="BF116" s="193">
        <f t="shared" si="15"/>
        <v>0</v>
      </c>
      <c r="BG116" s="193">
        <f t="shared" si="16"/>
        <v>0</v>
      </c>
      <c r="BH116" s="193">
        <f t="shared" si="17"/>
        <v>0</v>
      </c>
      <c r="BI116" s="193">
        <f t="shared" si="18"/>
        <v>0</v>
      </c>
      <c r="BJ116" s="19" t="s">
        <v>75</v>
      </c>
      <c r="BK116" s="193">
        <f t="shared" si="19"/>
        <v>0</v>
      </c>
      <c r="BL116" s="19" t="s">
        <v>389</v>
      </c>
      <c r="BM116" s="192" t="s">
        <v>807</v>
      </c>
    </row>
    <row r="117" spans="1:65" s="2" customFormat="1" ht="16.5" customHeight="1">
      <c r="A117" s="36"/>
      <c r="B117" s="37"/>
      <c r="C117" s="181" t="s">
        <v>473</v>
      </c>
      <c r="D117" s="181" t="s">
        <v>207</v>
      </c>
      <c r="E117" s="182" t="s">
        <v>524</v>
      </c>
      <c r="F117" s="183" t="s">
        <v>525</v>
      </c>
      <c r="G117" s="184" t="s">
        <v>286</v>
      </c>
      <c r="H117" s="185">
        <v>73</v>
      </c>
      <c r="I117" s="186"/>
      <c r="J117" s="187">
        <f t="shared" si="10"/>
        <v>0</v>
      </c>
      <c r="K117" s="183" t="s">
        <v>388</v>
      </c>
      <c r="L117" s="41"/>
      <c r="M117" s="188" t="s">
        <v>19</v>
      </c>
      <c r="N117" s="189" t="s">
        <v>39</v>
      </c>
      <c r="O117" s="66"/>
      <c r="P117" s="190">
        <f t="shared" si="11"/>
        <v>0</v>
      </c>
      <c r="Q117" s="190">
        <v>0</v>
      </c>
      <c r="R117" s="190">
        <f t="shared" si="12"/>
        <v>0</v>
      </c>
      <c r="S117" s="190">
        <v>0</v>
      </c>
      <c r="T117" s="191">
        <f t="shared" si="1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2" t="s">
        <v>389</v>
      </c>
      <c r="AT117" s="192" t="s">
        <v>207</v>
      </c>
      <c r="AU117" s="192" t="s">
        <v>75</v>
      </c>
      <c r="AY117" s="19" t="s">
        <v>204</v>
      </c>
      <c r="BE117" s="193">
        <f t="shared" si="14"/>
        <v>0</v>
      </c>
      <c r="BF117" s="193">
        <f t="shared" si="15"/>
        <v>0</v>
      </c>
      <c r="BG117" s="193">
        <f t="shared" si="16"/>
        <v>0</v>
      </c>
      <c r="BH117" s="193">
        <f t="shared" si="17"/>
        <v>0</v>
      </c>
      <c r="BI117" s="193">
        <f t="shared" si="18"/>
        <v>0</v>
      </c>
      <c r="BJ117" s="19" t="s">
        <v>75</v>
      </c>
      <c r="BK117" s="193">
        <f t="shared" si="19"/>
        <v>0</v>
      </c>
      <c r="BL117" s="19" t="s">
        <v>389</v>
      </c>
      <c r="BM117" s="192" t="s">
        <v>808</v>
      </c>
    </row>
    <row r="118" spans="1:65" s="2" customFormat="1" ht="37.9" customHeight="1">
      <c r="A118" s="36"/>
      <c r="B118" s="37"/>
      <c r="C118" s="181" t="s">
        <v>366</v>
      </c>
      <c r="D118" s="181" t="s">
        <v>207</v>
      </c>
      <c r="E118" s="182" t="s">
        <v>527</v>
      </c>
      <c r="F118" s="183" t="s">
        <v>528</v>
      </c>
      <c r="G118" s="184" t="s">
        <v>251</v>
      </c>
      <c r="H118" s="185">
        <v>3</v>
      </c>
      <c r="I118" s="186"/>
      <c r="J118" s="187">
        <f t="shared" si="10"/>
        <v>0</v>
      </c>
      <c r="K118" s="183" t="s">
        <v>388</v>
      </c>
      <c r="L118" s="41"/>
      <c r="M118" s="188" t="s">
        <v>19</v>
      </c>
      <c r="N118" s="189" t="s">
        <v>39</v>
      </c>
      <c r="O118" s="66"/>
      <c r="P118" s="190">
        <f t="shared" si="11"/>
        <v>0</v>
      </c>
      <c r="Q118" s="190">
        <v>0</v>
      </c>
      <c r="R118" s="190">
        <f t="shared" si="12"/>
        <v>0</v>
      </c>
      <c r="S118" s="190">
        <v>0</v>
      </c>
      <c r="T118" s="191">
        <f t="shared" si="1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2" t="s">
        <v>389</v>
      </c>
      <c r="AT118" s="192" t="s">
        <v>207</v>
      </c>
      <c r="AU118" s="192" t="s">
        <v>75</v>
      </c>
      <c r="AY118" s="19" t="s">
        <v>204</v>
      </c>
      <c r="BE118" s="193">
        <f t="shared" si="14"/>
        <v>0</v>
      </c>
      <c r="BF118" s="193">
        <f t="shared" si="15"/>
        <v>0</v>
      </c>
      <c r="BG118" s="193">
        <f t="shared" si="16"/>
        <v>0</v>
      </c>
      <c r="BH118" s="193">
        <f t="shared" si="17"/>
        <v>0</v>
      </c>
      <c r="BI118" s="193">
        <f t="shared" si="18"/>
        <v>0</v>
      </c>
      <c r="BJ118" s="19" t="s">
        <v>75</v>
      </c>
      <c r="BK118" s="193">
        <f t="shared" si="19"/>
        <v>0</v>
      </c>
      <c r="BL118" s="19" t="s">
        <v>389</v>
      </c>
      <c r="BM118" s="192" t="s">
        <v>809</v>
      </c>
    </row>
    <row r="119" spans="1:65" s="2" customFormat="1" ht="24.2" customHeight="1">
      <c r="A119" s="36"/>
      <c r="B119" s="37"/>
      <c r="C119" s="222" t="s">
        <v>7</v>
      </c>
      <c r="D119" s="222" t="s">
        <v>243</v>
      </c>
      <c r="E119" s="223" t="s">
        <v>530</v>
      </c>
      <c r="F119" s="224" t="s">
        <v>531</v>
      </c>
      <c r="G119" s="225" t="s">
        <v>251</v>
      </c>
      <c r="H119" s="226">
        <v>3</v>
      </c>
      <c r="I119" s="227"/>
      <c r="J119" s="228">
        <f t="shared" si="10"/>
        <v>0</v>
      </c>
      <c r="K119" s="224" t="s">
        <v>388</v>
      </c>
      <c r="L119" s="229"/>
      <c r="M119" s="230" t="s">
        <v>19</v>
      </c>
      <c r="N119" s="231" t="s">
        <v>39</v>
      </c>
      <c r="O119" s="66"/>
      <c r="P119" s="190">
        <f t="shared" si="11"/>
        <v>0</v>
      </c>
      <c r="Q119" s="190">
        <v>0</v>
      </c>
      <c r="R119" s="190">
        <f t="shared" si="12"/>
        <v>0</v>
      </c>
      <c r="S119" s="190">
        <v>0</v>
      </c>
      <c r="T119" s="191">
        <f t="shared" si="1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2" t="s">
        <v>389</v>
      </c>
      <c r="AT119" s="192" t="s">
        <v>243</v>
      </c>
      <c r="AU119" s="192" t="s">
        <v>75</v>
      </c>
      <c r="AY119" s="19" t="s">
        <v>204</v>
      </c>
      <c r="BE119" s="193">
        <f t="shared" si="14"/>
        <v>0</v>
      </c>
      <c r="BF119" s="193">
        <f t="shared" si="15"/>
        <v>0</v>
      </c>
      <c r="BG119" s="193">
        <f t="shared" si="16"/>
        <v>0</v>
      </c>
      <c r="BH119" s="193">
        <f t="shared" si="17"/>
        <v>0</v>
      </c>
      <c r="BI119" s="193">
        <f t="shared" si="18"/>
        <v>0</v>
      </c>
      <c r="BJ119" s="19" t="s">
        <v>75</v>
      </c>
      <c r="BK119" s="193">
        <f t="shared" si="19"/>
        <v>0</v>
      </c>
      <c r="BL119" s="19" t="s">
        <v>389</v>
      </c>
      <c r="BM119" s="192" t="s">
        <v>810</v>
      </c>
    </row>
    <row r="120" spans="1:65" s="2" customFormat="1" ht="19.5">
      <c r="A120" s="36"/>
      <c r="B120" s="37"/>
      <c r="C120" s="38"/>
      <c r="D120" s="201" t="s">
        <v>311</v>
      </c>
      <c r="E120" s="38"/>
      <c r="F120" s="242" t="s">
        <v>716</v>
      </c>
      <c r="G120" s="38"/>
      <c r="H120" s="38"/>
      <c r="I120" s="196"/>
      <c r="J120" s="38"/>
      <c r="K120" s="38"/>
      <c r="L120" s="41"/>
      <c r="M120" s="197"/>
      <c r="N120" s="198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311</v>
      </c>
      <c r="AU120" s="19" t="s">
        <v>75</v>
      </c>
    </row>
    <row r="121" spans="1:65" s="2" customFormat="1" ht="16.5" customHeight="1">
      <c r="A121" s="36"/>
      <c r="B121" s="37"/>
      <c r="C121" s="181" t="s">
        <v>376</v>
      </c>
      <c r="D121" s="181" t="s">
        <v>207</v>
      </c>
      <c r="E121" s="182" t="s">
        <v>533</v>
      </c>
      <c r="F121" s="183" t="s">
        <v>534</v>
      </c>
      <c r="G121" s="184" t="s">
        <v>251</v>
      </c>
      <c r="H121" s="185">
        <v>3</v>
      </c>
      <c r="I121" s="186"/>
      <c r="J121" s="187">
        <f t="shared" ref="J121:J127" si="20">ROUND(I121*H121,2)</f>
        <v>0</v>
      </c>
      <c r="K121" s="183" t="s">
        <v>388</v>
      </c>
      <c r="L121" s="41"/>
      <c r="M121" s="188" t="s">
        <v>19</v>
      </c>
      <c r="N121" s="189" t="s">
        <v>39</v>
      </c>
      <c r="O121" s="66"/>
      <c r="P121" s="190">
        <f t="shared" ref="P121:P127" si="21">O121*H121</f>
        <v>0</v>
      </c>
      <c r="Q121" s="190">
        <v>0</v>
      </c>
      <c r="R121" s="190">
        <f t="shared" ref="R121:R127" si="22">Q121*H121</f>
        <v>0</v>
      </c>
      <c r="S121" s="190">
        <v>0</v>
      </c>
      <c r="T121" s="191">
        <f t="shared" ref="T121:T127" si="23"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389</v>
      </c>
      <c r="AT121" s="192" t="s">
        <v>207</v>
      </c>
      <c r="AU121" s="192" t="s">
        <v>75</v>
      </c>
      <c r="AY121" s="19" t="s">
        <v>204</v>
      </c>
      <c r="BE121" s="193">
        <f t="shared" ref="BE121:BE127" si="24">IF(N121="základní",J121,0)</f>
        <v>0</v>
      </c>
      <c r="BF121" s="193">
        <f t="shared" ref="BF121:BF127" si="25">IF(N121="snížená",J121,0)</f>
        <v>0</v>
      </c>
      <c r="BG121" s="193">
        <f t="shared" ref="BG121:BG127" si="26">IF(N121="zákl. přenesená",J121,0)</f>
        <v>0</v>
      </c>
      <c r="BH121" s="193">
        <f t="shared" ref="BH121:BH127" si="27">IF(N121="sníž. přenesená",J121,0)</f>
        <v>0</v>
      </c>
      <c r="BI121" s="193">
        <f t="shared" ref="BI121:BI127" si="28">IF(N121="nulová",J121,0)</f>
        <v>0</v>
      </c>
      <c r="BJ121" s="19" t="s">
        <v>75</v>
      </c>
      <c r="BK121" s="193">
        <f t="shared" ref="BK121:BK127" si="29">ROUND(I121*H121,2)</f>
        <v>0</v>
      </c>
      <c r="BL121" s="19" t="s">
        <v>389</v>
      </c>
      <c r="BM121" s="192" t="s">
        <v>811</v>
      </c>
    </row>
    <row r="122" spans="1:65" s="2" customFormat="1" ht="24.2" customHeight="1">
      <c r="A122" s="36"/>
      <c r="B122" s="37"/>
      <c r="C122" s="181" t="s">
        <v>255</v>
      </c>
      <c r="D122" s="181" t="s">
        <v>207</v>
      </c>
      <c r="E122" s="182" t="s">
        <v>812</v>
      </c>
      <c r="F122" s="183" t="s">
        <v>813</v>
      </c>
      <c r="G122" s="184" t="s">
        <v>251</v>
      </c>
      <c r="H122" s="185">
        <v>2</v>
      </c>
      <c r="I122" s="186"/>
      <c r="J122" s="187">
        <f t="shared" si="20"/>
        <v>0</v>
      </c>
      <c r="K122" s="183" t="s">
        <v>388</v>
      </c>
      <c r="L122" s="41"/>
      <c r="M122" s="188" t="s">
        <v>19</v>
      </c>
      <c r="N122" s="189" t="s">
        <v>39</v>
      </c>
      <c r="O122" s="66"/>
      <c r="P122" s="190">
        <f t="shared" si="21"/>
        <v>0</v>
      </c>
      <c r="Q122" s="190">
        <v>0</v>
      </c>
      <c r="R122" s="190">
        <f t="shared" si="22"/>
        <v>0</v>
      </c>
      <c r="S122" s="190">
        <v>0</v>
      </c>
      <c r="T122" s="191">
        <f t="shared" si="2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2" t="s">
        <v>389</v>
      </c>
      <c r="AT122" s="192" t="s">
        <v>207</v>
      </c>
      <c r="AU122" s="192" t="s">
        <v>75</v>
      </c>
      <c r="AY122" s="19" t="s">
        <v>204</v>
      </c>
      <c r="BE122" s="193">
        <f t="shared" si="24"/>
        <v>0</v>
      </c>
      <c r="BF122" s="193">
        <f t="shared" si="25"/>
        <v>0</v>
      </c>
      <c r="BG122" s="193">
        <f t="shared" si="26"/>
        <v>0</v>
      </c>
      <c r="BH122" s="193">
        <f t="shared" si="27"/>
        <v>0</v>
      </c>
      <c r="BI122" s="193">
        <f t="shared" si="28"/>
        <v>0</v>
      </c>
      <c r="BJ122" s="19" t="s">
        <v>75</v>
      </c>
      <c r="BK122" s="193">
        <f t="shared" si="29"/>
        <v>0</v>
      </c>
      <c r="BL122" s="19" t="s">
        <v>389</v>
      </c>
      <c r="BM122" s="192" t="s">
        <v>814</v>
      </c>
    </row>
    <row r="123" spans="1:65" s="2" customFormat="1" ht="16.5" customHeight="1">
      <c r="A123" s="36"/>
      <c r="B123" s="37"/>
      <c r="C123" s="222" t="s">
        <v>345</v>
      </c>
      <c r="D123" s="222" t="s">
        <v>243</v>
      </c>
      <c r="E123" s="223" t="s">
        <v>815</v>
      </c>
      <c r="F123" s="224" t="s">
        <v>816</v>
      </c>
      <c r="G123" s="225" t="s">
        <v>251</v>
      </c>
      <c r="H123" s="226">
        <v>2</v>
      </c>
      <c r="I123" s="227"/>
      <c r="J123" s="228">
        <f t="shared" si="20"/>
        <v>0</v>
      </c>
      <c r="K123" s="224" t="s">
        <v>388</v>
      </c>
      <c r="L123" s="229"/>
      <c r="M123" s="230" t="s">
        <v>19</v>
      </c>
      <c r="N123" s="231" t="s">
        <v>39</v>
      </c>
      <c r="O123" s="66"/>
      <c r="P123" s="190">
        <f t="shared" si="21"/>
        <v>0</v>
      </c>
      <c r="Q123" s="190">
        <v>0</v>
      </c>
      <c r="R123" s="190">
        <f t="shared" si="22"/>
        <v>0</v>
      </c>
      <c r="S123" s="190">
        <v>0</v>
      </c>
      <c r="T123" s="191">
        <f t="shared" si="2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2" t="s">
        <v>420</v>
      </c>
      <c r="AT123" s="192" t="s">
        <v>243</v>
      </c>
      <c r="AU123" s="192" t="s">
        <v>75</v>
      </c>
      <c r="AY123" s="19" t="s">
        <v>204</v>
      </c>
      <c r="BE123" s="193">
        <f t="shared" si="24"/>
        <v>0</v>
      </c>
      <c r="BF123" s="193">
        <f t="shared" si="25"/>
        <v>0</v>
      </c>
      <c r="BG123" s="193">
        <f t="shared" si="26"/>
        <v>0</v>
      </c>
      <c r="BH123" s="193">
        <f t="shared" si="27"/>
        <v>0</v>
      </c>
      <c r="BI123" s="193">
        <f t="shared" si="28"/>
        <v>0</v>
      </c>
      <c r="BJ123" s="19" t="s">
        <v>75</v>
      </c>
      <c r="BK123" s="193">
        <f t="shared" si="29"/>
        <v>0</v>
      </c>
      <c r="BL123" s="19" t="s">
        <v>420</v>
      </c>
      <c r="BM123" s="192" t="s">
        <v>817</v>
      </c>
    </row>
    <row r="124" spans="1:65" s="2" customFormat="1" ht="24.2" customHeight="1">
      <c r="A124" s="36"/>
      <c r="B124" s="37"/>
      <c r="C124" s="181" t="s">
        <v>268</v>
      </c>
      <c r="D124" s="181" t="s">
        <v>207</v>
      </c>
      <c r="E124" s="182" t="s">
        <v>818</v>
      </c>
      <c r="F124" s="183" t="s">
        <v>819</v>
      </c>
      <c r="G124" s="184" t="s">
        <v>251</v>
      </c>
      <c r="H124" s="185">
        <v>1</v>
      </c>
      <c r="I124" s="186"/>
      <c r="J124" s="187">
        <f t="shared" si="20"/>
        <v>0</v>
      </c>
      <c r="K124" s="183" t="s">
        <v>388</v>
      </c>
      <c r="L124" s="41"/>
      <c r="M124" s="188" t="s">
        <v>19</v>
      </c>
      <c r="N124" s="189" t="s">
        <v>39</v>
      </c>
      <c r="O124" s="66"/>
      <c r="P124" s="190">
        <f t="shared" si="21"/>
        <v>0</v>
      </c>
      <c r="Q124" s="190">
        <v>0</v>
      </c>
      <c r="R124" s="190">
        <f t="shared" si="22"/>
        <v>0</v>
      </c>
      <c r="S124" s="190">
        <v>0</v>
      </c>
      <c r="T124" s="191">
        <f t="shared" si="2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2" t="s">
        <v>252</v>
      </c>
      <c r="AT124" s="192" t="s">
        <v>207</v>
      </c>
      <c r="AU124" s="192" t="s">
        <v>75</v>
      </c>
      <c r="AY124" s="19" t="s">
        <v>204</v>
      </c>
      <c r="BE124" s="193">
        <f t="shared" si="24"/>
        <v>0</v>
      </c>
      <c r="BF124" s="193">
        <f t="shared" si="25"/>
        <v>0</v>
      </c>
      <c r="BG124" s="193">
        <f t="shared" si="26"/>
        <v>0</v>
      </c>
      <c r="BH124" s="193">
        <f t="shared" si="27"/>
        <v>0</v>
      </c>
      <c r="BI124" s="193">
        <f t="shared" si="28"/>
        <v>0</v>
      </c>
      <c r="BJ124" s="19" t="s">
        <v>75</v>
      </c>
      <c r="BK124" s="193">
        <f t="shared" si="29"/>
        <v>0</v>
      </c>
      <c r="BL124" s="19" t="s">
        <v>252</v>
      </c>
      <c r="BM124" s="192" t="s">
        <v>820</v>
      </c>
    </row>
    <row r="125" spans="1:65" s="2" customFormat="1" ht="16.5" customHeight="1">
      <c r="A125" s="36"/>
      <c r="B125" s="37"/>
      <c r="C125" s="222" t="s">
        <v>542</v>
      </c>
      <c r="D125" s="222" t="s">
        <v>243</v>
      </c>
      <c r="E125" s="223" t="s">
        <v>821</v>
      </c>
      <c r="F125" s="224" t="s">
        <v>822</v>
      </c>
      <c r="G125" s="225" t="s">
        <v>251</v>
      </c>
      <c r="H125" s="226">
        <v>1</v>
      </c>
      <c r="I125" s="227"/>
      <c r="J125" s="228">
        <f t="shared" si="20"/>
        <v>0</v>
      </c>
      <c r="K125" s="224" t="s">
        <v>388</v>
      </c>
      <c r="L125" s="229"/>
      <c r="M125" s="230" t="s">
        <v>19</v>
      </c>
      <c r="N125" s="231" t="s">
        <v>39</v>
      </c>
      <c r="O125" s="66"/>
      <c r="P125" s="190">
        <f t="shared" si="21"/>
        <v>0</v>
      </c>
      <c r="Q125" s="190">
        <v>0</v>
      </c>
      <c r="R125" s="190">
        <f t="shared" si="22"/>
        <v>0</v>
      </c>
      <c r="S125" s="190">
        <v>0</v>
      </c>
      <c r="T125" s="191">
        <f t="shared" si="2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2" t="s">
        <v>420</v>
      </c>
      <c r="AT125" s="192" t="s">
        <v>243</v>
      </c>
      <c r="AU125" s="192" t="s">
        <v>75</v>
      </c>
      <c r="AY125" s="19" t="s">
        <v>204</v>
      </c>
      <c r="BE125" s="193">
        <f t="shared" si="24"/>
        <v>0</v>
      </c>
      <c r="BF125" s="193">
        <f t="shared" si="25"/>
        <v>0</v>
      </c>
      <c r="BG125" s="193">
        <f t="shared" si="26"/>
        <v>0</v>
      </c>
      <c r="BH125" s="193">
        <f t="shared" si="27"/>
        <v>0</v>
      </c>
      <c r="BI125" s="193">
        <f t="shared" si="28"/>
        <v>0</v>
      </c>
      <c r="BJ125" s="19" t="s">
        <v>75</v>
      </c>
      <c r="BK125" s="193">
        <f t="shared" si="29"/>
        <v>0</v>
      </c>
      <c r="BL125" s="19" t="s">
        <v>420</v>
      </c>
      <c r="BM125" s="192" t="s">
        <v>823</v>
      </c>
    </row>
    <row r="126" spans="1:65" s="2" customFormat="1" ht="24.2" customHeight="1">
      <c r="A126" s="36"/>
      <c r="B126" s="37"/>
      <c r="C126" s="181" t="s">
        <v>296</v>
      </c>
      <c r="D126" s="181" t="s">
        <v>207</v>
      </c>
      <c r="E126" s="182" t="s">
        <v>536</v>
      </c>
      <c r="F126" s="183" t="s">
        <v>537</v>
      </c>
      <c r="G126" s="184" t="s">
        <v>251</v>
      </c>
      <c r="H126" s="185">
        <v>4</v>
      </c>
      <c r="I126" s="186"/>
      <c r="J126" s="187">
        <f t="shared" si="20"/>
        <v>0</v>
      </c>
      <c r="K126" s="183" t="s">
        <v>388</v>
      </c>
      <c r="L126" s="41"/>
      <c r="M126" s="188" t="s">
        <v>19</v>
      </c>
      <c r="N126" s="189" t="s">
        <v>39</v>
      </c>
      <c r="O126" s="66"/>
      <c r="P126" s="190">
        <f t="shared" si="21"/>
        <v>0</v>
      </c>
      <c r="Q126" s="190">
        <v>0</v>
      </c>
      <c r="R126" s="190">
        <f t="shared" si="22"/>
        <v>0</v>
      </c>
      <c r="S126" s="190">
        <v>0</v>
      </c>
      <c r="T126" s="191">
        <f t="shared" si="2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2" t="s">
        <v>389</v>
      </c>
      <c r="AT126" s="192" t="s">
        <v>207</v>
      </c>
      <c r="AU126" s="192" t="s">
        <v>75</v>
      </c>
      <c r="AY126" s="19" t="s">
        <v>204</v>
      </c>
      <c r="BE126" s="193">
        <f t="shared" si="24"/>
        <v>0</v>
      </c>
      <c r="BF126" s="193">
        <f t="shared" si="25"/>
        <v>0</v>
      </c>
      <c r="BG126" s="193">
        <f t="shared" si="26"/>
        <v>0</v>
      </c>
      <c r="BH126" s="193">
        <f t="shared" si="27"/>
        <v>0</v>
      </c>
      <c r="BI126" s="193">
        <f t="shared" si="28"/>
        <v>0</v>
      </c>
      <c r="BJ126" s="19" t="s">
        <v>75</v>
      </c>
      <c r="BK126" s="193">
        <f t="shared" si="29"/>
        <v>0</v>
      </c>
      <c r="BL126" s="19" t="s">
        <v>389</v>
      </c>
      <c r="BM126" s="192" t="s">
        <v>824</v>
      </c>
    </row>
    <row r="127" spans="1:65" s="2" customFormat="1" ht="33" customHeight="1">
      <c r="A127" s="36"/>
      <c r="B127" s="37"/>
      <c r="C127" s="222" t="s">
        <v>301</v>
      </c>
      <c r="D127" s="222" t="s">
        <v>243</v>
      </c>
      <c r="E127" s="223" t="s">
        <v>539</v>
      </c>
      <c r="F127" s="224" t="s">
        <v>540</v>
      </c>
      <c r="G127" s="225" t="s">
        <v>251</v>
      </c>
      <c r="H127" s="226">
        <v>4</v>
      </c>
      <c r="I127" s="227"/>
      <c r="J127" s="228">
        <f t="shared" si="20"/>
        <v>0</v>
      </c>
      <c r="K127" s="224" t="s">
        <v>388</v>
      </c>
      <c r="L127" s="229"/>
      <c r="M127" s="230" t="s">
        <v>19</v>
      </c>
      <c r="N127" s="231" t="s">
        <v>39</v>
      </c>
      <c r="O127" s="66"/>
      <c r="P127" s="190">
        <f t="shared" si="21"/>
        <v>0</v>
      </c>
      <c r="Q127" s="190">
        <v>0</v>
      </c>
      <c r="R127" s="190">
        <f t="shared" si="22"/>
        <v>0</v>
      </c>
      <c r="S127" s="190">
        <v>0</v>
      </c>
      <c r="T127" s="191">
        <f t="shared" si="2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2" t="s">
        <v>420</v>
      </c>
      <c r="AT127" s="192" t="s">
        <v>243</v>
      </c>
      <c r="AU127" s="192" t="s">
        <v>75</v>
      </c>
      <c r="AY127" s="19" t="s">
        <v>204</v>
      </c>
      <c r="BE127" s="193">
        <f t="shared" si="24"/>
        <v>0</v>
      </c>
      <c r="BF127" s="193">
        <f t="shared" si="25"/>
        <v>0</v>
      </c>
      <c r="BG127" s="193">
        <f t="shared" si="26"/>
        <v>0</v>
      </c>
      <c r="BH127" s="193">
        <f t="shared" si="27"/>
        <v>0</v>
      </c>
      <c r="BI127" s="193">
        <f t="shared" si="28"/>
        <v>0</v>
      </c>
      <c r="BJ127" s="19" t="s">
        <v>75</v>
      </c>
      <c r="BK127" s="193">
        <f t="shared" si="29"/>
        <v>0</v>
      </c>
      <c r="BL127" s="19" t="s">
        <v>420</v>
      </c>
      <c r="BM127" s="192" t="s">
        <v>825</v>
      </c>
    </row>
    <row r="128" spans="1:65" s="2" customFormat="1" ht="29.25">
      <c r="A128" s="36"/>
      <c r="B128" s="37"/>
      <c r="C128" s="38"/>
      <c r="D128" s="201" t="s">
        <v>311</v>
      </c>
      <c r="E128" s="38"/>
      <c r="F128" s="242" t="s">
        <v>485</v>
      </c>
      <c r="G128" s="38"/>
      <c r="H128" s="38"/>
      <c r="I128" s="196"/>
      <c r="J128" s="38"/>
      <c r="K128" s="38"/>
      <c r="L128" s="41"/>
      <c r="M128" s="197"/>
      <c r="N128" s="198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311</v>
      </c>
      <c r="AU128" s="19" t="s">
        <v>75</v>
      </c>
    </row>
    <row r="129" spans="1:65" s="2" customFormat="1" ht="16.5" customHeight="1">
      <c r="A129" s="36"/>
      <c r="B129" s="37"/>
      <c r="C129" s="181" t="s">
        <v>330</v>
      </c>
      <c r="D129" s="181" t="s">
        <v>207</v>
      </c>
      <c r="E129" s="182" t="s">
        <v>545</v>
      </c>
      <c r="F129" s="183" t="s">
        <v>546</v>
      </c>
      <c r="G129" s="184" t="s">
        <v>251</v>
      </c>
      <c r="H129" s="185">
        <v>10</v>
      </c>
      <c r="I129" s="186"/>
      <c r="J129" s="187">
        <f t="shared" ref="J129:J134" si="30">ROUND(I129*H129,2)</f>
        <v>0</v>
      </c>
      <c r="K129" s="183" t="s">
        <v>388</v>
      </c>
      <c r="L129" s="41"/>
      <c r="M129" s="188" t="s">
        <v>19</v>
      </c>
      <c r="N129" s="189" t="s">
        <v>39</v>
      </c>
      <c r="O129" s="66"/>
      <c r="P129" s="190">
        <f t="shared" ref="P129:P134" si="31">O129*H129</f>
        <v>0</v>
      </c>
      <c r="Q129" s="190">
        <v>0</v>
      </c>
      <c r="R129" s="190">
        <f t="shared" ref="R129:R134" si="32">Q129*H129</f>
        <v>0</v>
      </c>
      <c r="S129" s="190">
        <v>0</v>
      </c>
      <c r="T129" s="191">
        <f t="shared" ref="T129:T134" si="33"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389</v>
      </c>
      <c r="AT129" s="192" t="s">
        <v>207</v>
      </c>
      <c r="AU129" s="192" t="s">
        <v>75</v>
      </c>
      <c r="AY129" s="19" t="s">
        <v>204</v>
      </c>
      <c r="BE129" s="193">
        <f t="shared" ref="BE129:BE134" si="34">IF(N129="základní",J129,0)</f>
        <v>0</v>
      </c>
      <c r="BF129" s="193">
        <f t="shared" ref="BF129:BF134" si="35">IF(N129="snížená",J129,0)</f>
        <v>0</v>
      </c>
      <c r="BG129" s="193">
        <f t="shared" ref="BG129:BG134" si="36">IF(N129="zákl. přenesená",J129,0)</f>
        <v>0</v>
      </c>
      <c r="BH129" s="193">
        <f t="shared" ref="BH129:BH134" si="37">IF(N129="sníž. přenesená",J129,0)</f>
        <v>0</v>
      </c>
      <c r="BI129" s="193">
        <f t="shared" ref="BI129:BI134" si="38">IF(N129="nulová",J129,0)</f>
        <v>0</v>
      </c>
      <c r="BJ129" s="19" t="s">
        <v>75</v>
      </c>
      <c r="BK129" s="193">
        <f t="shared" ref="BK129:BK134" si="39">ROUND(I129*H129,2)</f>
        <v>0</v>
      </c>
      <c r="BL129" s="19" t="s">
        <v>389</v>
      </c>
      <c r="BM129" s="192" t="s">
        <v>826</v>
      </c>
    </row>
    <row r="130" spans="1:65" s="2" customFormat="1" ht="21.75" customHeight="1">
      <c r="A130" s="36"/>
      <c r="B130" s="37"/>
      <c r="C130" s="181" t="s">
        <v>593</v>
      </c>
      <c r="D130" s="181" t="s">
        <v>207</v>
      </c>
      <c r="E130" s="182" t="s">
        <v>583</v>
      </c>
      <c r="F130" s="183" t="s">
        <v>584</v>
      </c>
      <c r="G130" s="184" t="s">
        <v>251</v>
      </c>
      <c r="H130" s="185">
        <v>3</v>
      </c>
      <c r="I130" s="186"/>
      <c r="J130" s="187">
        <f t="shared" si="30"/>
        <v>0</v>
      </c>
      <c r="K130" s="183" t="s">
        <v>388</v>
      </c>
      <c r="L130" s="41"/>
      <c r="M130" s="188" t="s">
        <v>19</v>
      </c>
      <c r="N130" s="189" t="s">
        <v>39</v>
      </c>
      <c r="O130" s="66"/>
      <c r="P130" s="190">
        <f t="shared" si="31"/>
        <v>0</v>
      </c>
      <c r="Q130" s="190">
        <v>0</v>
      </c>
      <c r="R130" s="190">
        <f t="shared" si="32"/>
        <v>0</v>
      </c>
      <c r="S130" s="190">
        <v>0</v>
      </c>
      <c r="T130" s="191">
        <f t="shared" si="3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2" t="s">
        <v>389</v>
      </c>
      <c r="AT130" s="192" t="s">
        <v>207</v>
      </c>
      <c r="AU130" s="192" t="s">
        <v>75</v>
      </c>
      <c r="AY130" s="19" t="s">
        <v>204</v>
      </c>
      <c r="BE130" s="193">
        <f t="shared" si="34"/>
        <v>0</v>
      </c>
      <c r="BF130" s="193">
        <f t="shared" si="35"/>
        <v>0</v>
      </c>
      <c r="BG130" s="193">
        <f t="shared" si="36"/>
        <v>0</v>
      </c>
      <c r="BH130" s="193">
        <f t="shared" si="37"/>
        <v>0</v>
      </c>
      <c r="BI130" s="193">
        <f t="shared" si="38"/>
        <v>0</v>
      </c>
      <c r="BJ130" s="19" t="s">
        <v>75</v>
      </c>
      <c r="BK130" s="193">
        <f t="shared" si="39"/>
        <v>0</v>
      </c>
      <c r="BL130" s="19" t="s">
        <v>389</v>
      </c>
      <c r="BM130" s="192" t="s">
        <v>827</v>
      </c>
    </row>
    <row r="131" spans="1:65" s="2" customFormat="1" ht="16.5" customHeight="1">
      <c r="A131" s="36"/>
      <c r="B131" s="37"/>
      <c r="C131" s="181" t="s">
        <v>597</v>
      </c>
      <c r="D131" s="181" t="s">
        <v>207</v>
      </c>
      <c r="E131" s="182" t="s">
        <v>586</v>
      </c>
      <c r="F131" s="183" t="s">
        <v>587</v>
      </c>
      <c r="G131" s="184" t="s">
        <v>251</v>
      </c>
      <c r="H131" s="185">
        <v>3</v>
      </c>
      <c r="I131" s="186"/>
      <c r="J131" s="187">
        <f t="shared" si="30"/>
        <v>0</v>
      </c>
      <c r="K131" s="183" t="s">
        <v>388</v>
      </c>
      <c r="L131" s="41"/>
      <c r="M131" s="188" t="s">
        <v>19</v>
      </c>
      <c r="N131" s="189" t="s">
        <v>39</v>
      </c>
      <c r="O131" s="66"/>
      <c r="P131" s="190">
        <f t="shared" si="31"/>
        <v>0</v>
      </c>
      <c r="Q131" s="190">
        <v>0</v>
      </c>
      <c r="R131" s="190">
        <f t="shared" si="32"/>
        <v>0</v>
      </c>
      <c r="S131" s="190">
        <v>0</v>
      </c>
      <c r="T131" s="191">
        <f t="shared" si="3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389</v>
      </c>
      <c r="AT131" s="192" t="s">
        <v>207</v>
      </c>
      <c r="AU131" s="192" t="s">
        <v>75</v>
      </c>
      <c r="AY131" s="19" t="s">
        <v>204</v>
      </c>
      <c r="BE131" s="193">
        <f t="shared" si="34"/>
        <v>0</v>
      </c>
      <c r="BF131" s="193">
        <f t="shared" si="35"/>
        <v>0</v>
      </c>
      <c r="BG131" s="193">
        <f t="shared" si="36"/>
        <v>0</v>
      </c>
      <c r="BH131" s="193">
        <f t="shared" si="37"/>
        <v>0</v>
      </c>
      <c r="BI131" s="193">
        <f t="shared" si="38"/>
        <v>0</v>
      </c>
      <c r="BJ131" s="19" t="s">
        <v>75</v>
      </c>
      <c r="BK131" s="193">
        <f t="shared" si="39"/>
        <v>0</v>
      </c>
      <c r="BL131" s="19" t="s">
        <v>389</v>
      </c>
      <c r="BM131" s="192" t="s">
        <v>828</v>
      </c>
    </row>
    <row r="132" spans="1:65" s="2" customFormat="1" ht="16.5" customHeight="1">
      <c r="A132" s="36"/>
      <c r="B132" s="37"/>
      <c r="C132" s="181" t="s">
        <v>602</v>
      </c>
      <c r="D132" s="181" t="s">
        <v>207</v>
      </c>
      <c r="E132" s="182" t="s">
        <v>590</v>
      </c>
      <c r="F132" s="183" t="s">
        <v>591</v>
      </c>
      <c r="G132" s="184" t="s">
        <v>251</v>
      </c>
      <c r="H132" s="185">
        <v>4</v>
      </c>
      <c r="I132" s="186"/>
      <c r="J132" s="187">
        <f t="shared" si="30"/>
        <v>0</v>
      </c>
      <c r="K132" s="183" t="s">
        <v>388</v>
      </c>
      <c r="L132" s="41"/>
      <c r="M132" s="188" t="s">
        <v>19</v>
      </c>
      <c r="N132" s="189" t="s">
        <v>39</v>
      </c>
      <c r="O132" s="66"/>
      <c r="P132" s="190">
        <f t="shared" si="31"/>
        <v>0</v>
      </c>
      <c r="Q132" s="190">
        <v>0</v>
      </c>
      <c r="R132" s="190">
        <f t="shared" si="32"/>
        <v>0</v>
      </c>
      <c r="S132" s="190">
        <v>0</v>
      </c>
      <c r="T132" s="191">
        <f t="shared" si="3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2" t="s">
        <v>389</v>
      </c>
      <c r="AT132" s="192" t="s">
        <v>207</v>
      </c>
      <c r="AU132" s="192" t="s">
        <v>75</v>
      </c>
      <c r="AY132" s="19" t="s">
        <v>204</v>
      </c>
      <c r="BE132" s="193">
        <f t="shared" si="34"/>
        <v>0</v>
      </c>
      <c r="BF132" s="193">
        <f t="shared" si="35"/>
        <v>0</v>
      </c>
      <c r="BG132" s="193">
        <f t="shared" si="36"/>
        <v>0</v>
      </c>
      <c r="BH132" s="193">
        <f t="shared" si="37"/>
        <v>0</v>
      </c>
      <c r="BI132" s="193">
        <f t="shared" si="38"/>
        <v>0</v>
      </c>
      <c r="BJ132" s="19" t="s">
        <v>75</v>
      </c>
      <c r="BK132" s="193">
        <f t="shared" si="39"/>
        <v>0</v>
      </c>
      <c r="BL132" s="19" t="s">
        <v>389</v>
      </c>
      <c r="BM132" s="192" t="s">
        <v>829</v>
      </c>
    </row>
    <row r="133" spans="1:65" s="2" customFormat="1" ht="24.2" customHeight="1">
      <c r="A133" s="36"/>
      <c r="B133" s="37"/>
      <c r="C133" s="181" t="s">
        <v>724</v>
      </c>
      <c r="D133" s="181" t="s">
        <v>207</v>
      </c>
      <c r="E133" s="182" t="s">
        <v>594</v>
      </c>
      <c r="F133" s="183" t="s">
        <v>595</v>
      </c>
      <c r="G133" s="184" t="s">
        <v>251</v>
      </c>
      <c r="H133" s="185">
        <v>1</v>
      </c>
      <c r="I133" s="186"/>
      <c r="J133" s="187">
        <f t="shared" si="30"/>
        <v>0</v>
      </c>
      <c r="K133" s="183" t="s">
        <v>388</v>
      </c>
      <c r="L133" s="41"/>
      <c r="M133" s="188" t="s">
        <v>19</v>
      </c>
      <c r="N133" s="189" t="s">
        <v>39</v>
      </c>
      <c r="O133" s="66"/>
      <c r="P133" s="190">
        <f t="shared" si="31"/>
        <v>0</v>
      </c>
      <c r="Q133" s="190">
        <v>0</v>
      </c>
      <c r="R133" s="190">
        <f t="shared" si="32"/>
        <v>0</v>
      </c>
      <c r="S133" s="190">
        <v>0</v>
      </c>
      <c r="T133" s="191">
        <f t="shared" si="3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389</v>
      </c>
      <c r="AT133" s="192" t="s">
        <v>207</v>
      </c>
      <c r="AU133" s="192" t="s">
        <v>75</v>
      </c>
      <c r="AY133" s="19" t="s">
        <v>204</v>
      </c>
      <c r="BE133" s="193">
        <f t="shared" si="34"/>
        <v>0</v>
      </c>
      <c r="BF133" s="193">
        <f t="shared" si="35"/>
        <v>0</v>
      </c>
      <c r="BG133" s="193">
        <f t="shared" si="36"/>
        <v>0</v>
      </c>
      <c r="BH133" s="193">
        <f t="shared" si="37"/>
        <v>0</v>
      </c>
      <c r="BI133" s="193">
        <f t="shared" si="38"/>
        <v>0</v>
      </c>
      <c r="BJ133" s="19" t="s">
        <v>75</v>
      </c>
      <c r="BK133" s="193">
        <f t="shared" si="39"/>
        <v>0</v>
      </c>
      <c r="BL133" s="19" t="s">
        <v>389</v>
      </c>
      <c r="BM133" s="192" t="s">
        <v>830</v>
      </c>
    </row>
    <row r="134" spans="1:65" s="2" customFormat="1" ht="37.9" customHeight="1">
      <c r="A134" s="36"/>
      <c r="B134" s="37"/>
      <c r="C134" s="181" t="s">
        <v>727</v>
      </c>
      <c r="D134" s="181" t="s">
        <v>207</v>
      </c>
      <c r="E134" s="182" t="s">
        <v>598</v>
      </c>
      <c r="F134" s="183" t="s">
        <v>599</v>
      </c>
      <c r="G134" s="184" t="s">
        <v>210</v>
      </c>
      <c r="H134" s="185">
        <v>1</v>
      </c>
      <c r="I134" s="186"/>
      <c r="J134" s="187">
        <f t="shared" si="30"/>
        <v>0</v>
      </c>
      <c r="K134" s="183" t="s">
        <v>388</v>
      </c>
      <c r="L134" s="41"/>
      <c r="M134" s="188" t="s">
        <v>19</v>
      </c>
      <c r="N134" s="189" t="s">
        <v>39</v>
      </c>
      <c r="O134" s="66"/>
      <c r="P134" s="190">
        <f t="shared" si="31"/>
        <v>0</v>
      </c>
      <c r="Q134" s="190">
        <v>0</v>
      </c>
      <c r="R134" s="190">
        <f t="shared" si="32"/>
        <v>0</v>
      </c>
      <c r="S134" s="190">
        <v>0</v>
      </c>
      <c r="T134" s="191">
        <f t="shared" si="3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2" t="s">
        <v>206</v>
      </c>
      <c r="AT134" s="192" t="s">
        <v>207</v>
      </c>
      <c r="AU134" s="192" t="s">
        <v>75</v>
      </c>
      <c r="AY134" s="19" t="s">
        <v>204</v>
      </c>
      <c r="BE134" s="193">
        <f t="shared" si="34"/>
        <v>0</v>
      </c>
      <c r="BF134" s="193">
        <f t="shared" si="35"/>
        <v>0</v>
      </c>
      <c r="BG134" s="193">
        <f t="shared" si="36"/>
        <v>0</v>
      </c>
      <c r="BH134" s="193">
        <f t="shared" si="37"/>
        <v>0</v>
      </c>
      <c r="BI134" s="193">
        <f t="shared" si="38"/>
        <v>0</v>
      </c>
      <c r="BJ134" s="19" t="s">
        <v>75</v>
      </c>
      <c r="BK134" s="193">
        <f t="shared" si="39"/>
        <v>0</v>
      </c>
      <c r="BL134" s="19" t="s">
        <v>206</v>
      </c>
      <c r="BM134" s="192" t="s">
        <v>831</v>
      </c>
    </row>
    <row r="135" spans="1:65" s="13" customFormat="1" ht="11.25">
      <c r="B135" s="199"/>
      <c r="C135" s="200"/>
      <c r="D135" s="201" t="s">
        <v>215</v>
      </c>
      <c r="E135" s="202" t="s">
        <v>19</v>
      </c>
      <c r="F135" s="203" t="s">
        <v>726</v>
      </c>
      <c r="G135" s="200"/>
      <c r="H135" s="204">
        <v>1</v>
      </c>
      <c r="I135" s="205"/>
      <c r="J135" s="200"/>
      <c r="K135" s="200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215</v>
      </c>
      <c r="AU135" s="210" t="s">
        <v>75</v>
      </c>
      <c r="AV135" s="13" t="s">
        <v>80</v>
      </c>
      <c r="AW135" s="13" t="s">
        <v>30</v>
      </c>
      <c r="AX135" s="13" t="s">
        <v>75</v>
      </c>
      <c r="AY135" s="210" t="s">
        <v>204</v>
      </c>
    </row>
    <row r="136" spans="1:65" s="2" customFormat="1" ht="16.5" customHeight="1">
      <c r="A136" s="36"/>
      <c r="B136" s="37"/>
      <c r="C136" s="222" t="s">
        <v>832</v>
      </c>
      <c r="D136" s="222" t="s">
        <v>243</v>
      </c>
      <c r="E136" s="223" t="s">
        <v>603</v>
      </c>
      <c r="F136" s="224" t="s">
        <v>604</v>
      </c>
      <c r="G136" s="225" t="s">
        <v>361</v>
      </c>
      <c r="H136" s="226">
        <v>2.1</v>
      </c>
      <c r="I136" s="227"/>
      <c r="J136" s="228">
        <f>ROUND(I136*H136,2)</f>
        <v>0</v>
      </c>
      <c r="K136" s="224" t="s">
        <v>388</v>
      </c>
      <c r="L136" s="229"/>
      <c r="M136" s="230" t="s">
        <v>19</v>
      </c>
      <c r="N136" s="231" t="s">
        <v>39</v>
      </c>
      <c r="O136" s="66"/>
      <c r="P136" s="190">
        <f>O136*H136</f>
        <v>0</v>
      </c>
      <c r="Q136" s="190">
        <v>1</v>
      </c>
      <c r="R136" s="190">
        <f>Q136*H136</f>
        <v>2.1</v>
      </c>
      <c r="S136" s="190">
        <v>0</v>
      </c>
      <c r="T136" s="19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2" t="s">
        <v>236</v>
      </c>
      <c r="AT136" s="192" t="s">
        <v>243</v>
      </c>
      <c r="AU136" s="192" t="s">
        <v>75</v>
      </c>
      <c r="AY136" s="19" t="s">
        <v>204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9" t="s">
        <v>75</v>
      </c>
      <c r="BK136" s="193">
        <f>ROUND(I136*H136,2)</f>
        <v>0</v>
      </c>
      <c r="BL136" s="19" t="s">
        <v>206</v>
      </c>
      <c r="BM136" s="192" t="s">
        <v>833</v>
      </c>
    </row>
    <row r="137" spans="1:65" s="13" customFormat="1" ht="11.25">
      <c r="B137" s="199"/>
      <c r="C137" s="200"/>
      <c r="D137" s="201" t="s">
        <v>215</v>
      </c>
      <c r="E137" s="202" t="s">
        <v>19</v>
      </c>
      <c r="F137" s="203" t="s">
        <v>729</v>
      </c>
      <c r="G137" s="200"/>
      <c r="H137" s="204">
        <v>2.1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215</v>
      </c>
      <c r="AU137" s="210" t="s">
        <v>75</v>
      </c>
      <c r="AV137" s="13" t="s">
        <v>80</v>
      </c>
      <c r="AW137" s="13" t="s">
        <v>30</v>
      </c>
      <c r="AX137" s="13" t="s">
        <v>75</v>
      </c>
      <c r="AY137" s="210" t="s">
        <v>204</v>
      </c>
    </row>
    <row r="138" spans="1:65" s="2" customFormat="1" ht="16.5" customHeight="1">
      <c r="A138" s="36"/>
      <c r="B138" s="37"/>
      <c r="C138" s="222" t="s">
        <v>399</v>
      </c>
      <c r="D138" s="222" t="s">
        <v>243</v>
      </c>
      <c r="E138" s="223" t="s">
        <v>834</v>
      </c>
      <c r="F138" s="224" t="s">
        <v>835</v>
      </c>
      <c r="G138" s="225" t="s">
        <v>251</v>
      </c>
      <c r="H138" s="226">
        <v>6</v>
      </c>
      <c r="I138" s="227"/>
      <c r="J138" s="228">
        <f>ROUND(I138*H138,2)</f>
        <v>0</v>
      </c>
      <c r="K138" s="224" t="s">
        <v>388</v>
      </c>
      <c r="L138" s="229"/>
      <c r="M138" s="230" t="s">
        <v>19</v>
      </c>
      <c r="N138" s="231" t="s">
        <v>39</v>
      </c>
      <c r="O138" s="66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2" t="s">
        <v>389</v>
      </c>
      <c r="AT138" s="192" t="s">
        <v>243</v>
      </c>
      <c r="AU138" s="192" t="s">
        <v>75</v>
      </c>
      <c r="AY138" s="19" t="s">
        <v>204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9" t="s">
        <v>75</v>
      </c>
      <c r="BK138" s="193">
        <f>ROUND(I138*H138,2)</f>
        <v>0</v>
      </c>
      <c r="BL138" s="19" t="s">
        <v>389</v>
      </c>
      <c r="BM138" s="192" t="s">
        <v>836</v>
      </c>
    </row>
    <row r="139" spans="1:65" s="2" customFormat="1" ht="24.2" customHeight="1">
      <c r="A139" s="36"/>
      <c r="B139" s="37"/>
      <c r="C139" s="181" t="s">
        <v>837</v>
      </c>
      <c r="D139" s="181" t="s">
        <v>207</v>
      </c>
      <c r="E139" s="182" t="s">
        <v>612</v>
      </c>
      <c r="F139" s="183" t="s">
        <v>613</v>
      </c>
      <c r="G139" s="184" t="s">
        <v>286</v>
      </c>
      <c r="H139" s="185">
        <v>12</v>
      </c>
      <c r="I139" s="186"/>
      <c r="J139" s="187">
        <f>ROUND(I139*H139,2)</f>
        <v>0</v>
      </c>
      <c r="K139" s="183" t="s">
        <v>388</v>
      </c>
      <c r="L139" s="41"/>
      <c r="M139" s="188" t="s">
        <v>19</v>
      </c>
      <c r="N139" s="189" t="s">
        <v>39</v>
      </c>
      <c r="O139" s="66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2" t="s">
        <v>389</v>
      </c>
      <c r="AT139" s="192" t="s">
        <v>207</v>
      </c>
      <c r="AU139" s="192" t="s">
        <v>75</v>
      </c>
      <c r="AY139" s="19" t="s">
        <v>204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9" t="s">
        <v>75</v>
      </c>
      <c r="BK139" s="193">
        <f>ROUND(I139*H139,2)</f>
        <v>0</v>
      </c>
      <c r="BL139" s="19" t="s">
        <v>389</v>
      </c>
      <c r="BM139" s="192" t="s">
        <v>838</v>
      </c>
    </row>
    <row r="140" spans="1:65" s="2" customFormat="1" ht="24.2" customHeight="1">
      <c r="A140" s="36"/>
      <c r="B140" s="37"/>
      <c r="C140" s="222" t="s">
        <v>403</v>
      </c>
      <c r="D140" s="222" t="s">
        <v>243</v>
      </c>
      <c r="E140" s="223" t="s">
        <v>521</v>
      </c>
      <c r="F140" s="224" t="s">
        <v>522</v>
      </c>
      <c r="G140" s="225" t="s">
        <v>251</v>
      </c>
      <c r="H140" s="226">
        <v>3</v>
      </c>
      <c r="I140" s="227"/>
      <c r="J140" s="228">
        <f>ROUND(I140*H140,2)</f>
        <v>0</v>
      </c>
      <c r="K140" s="224" t="s">
        <v>19</v>
      </c>
      <c r="L140" s="229"/>
      <c r="M140" s="230" t="s">
        <v>19</v>
      </c>
      <c r="N140" s="231" t="s">
        <v>39</v>
      </c>
      <c r="O140" s="66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2" t="s">
        <v>420</v>
      </c>
      <c r="AT140" s="192" t="s">
        <v>243</v>
      </c>
      <c r="AU140" s="192" t="s">
        <v>75</v>
      </c>
      <c r="AY140" s="19" t="s">
        <v>204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9" t="s">
        <v>75</v>
      </c>
      <c r="BK140" s="193">
        <f>ROUND(I140*H140,2)</f>
        <v>0</v>
      </c>
      <c r="BL140" s="19" t="s">
        <v>420</v>
      </c>
      <c r="BM140" s="192" t="s">
        <v>839</v>
      </c>
    </row>
    <row r="141" spans="1:65" s="2" customFormat="1" ht="21.75" customHeight="1">
      <c r="A141" s="36"/>
      <c r="B141" s="37"/>
      <c r="C141" s="222" t="s">
        <v>619</v>
      </c>
      <c r="D141" s="222" t="s">
        <v>243</v>
      </c>
      <c r="E141" s="223" t="s">
        <v>616</v>
      </c>
      <c r="F141" s="224" t="s">
        <v>617</v>
      </c>
      <c r="G141" s="225" t="s">
        <v>251</v>
      </c>
      <c r="H141" s="226">
        <v>10</v>
      </c>
      <c r="I141" s="227"/>
      <c r="J141" s="228">
        <f>ROUND(I141*H141,2)</f>
        <v>0</v>
      </c>
      <c r="K141" s="224" t="s">
        <v>388</v>
      </c>
      <c r="L141" s="229"/>
      <c r="M141" s="230" t="s">
        <v>19</v>
      </c>
      <c r="N141" s="231" t="s">
        <v>39</v>
      </c>
      <c r="O141" s="66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2" t="s">
        <v>258</v>
      </c>
      <c r="AT141" s="192" t="s">
        <v>243</v>
      </c>
      <c r="AU141" s="192" t="s">
        <v>75</v>
      </c>
      <c r="AY141" s="19" t="s">
        <v>204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9" t="s">
        <v>75</v>
      </c>
      <c r="BK141" s="193">
        <f>ROUND(I141*H141,2)</f>
        <v>0</v>
      </c>
      <c r="BL141" s="19" t="s">
        <v>252</v>
      </c>
      <c r="BM141" s="192" t="s">
        <v>840</v>
      </c>
    </row>
    <row r="142" spans="1:65" s="2" customFormat="1" ht="44.25" customHeight="1">
      <c r="A142" s="36"/>
      <c r="B142" s="37"/>
      <c r="C142" s="181" t="s">
        <v>624</v>
      </c>
      <c r="D142" s="181" t="s">
        <v>207</v>
      </c>
      <c r="E142" s="182" t="s">
        <v>620</v>
      </c>
      <c r="F142" s="183" t="s">
        <v>621</v>
      </c>
      <c r="G142" s="184" t="s">
        <v>361</v>
      </c>
      <c r="H142" s="185">
        <v>0.09</v>
      </c>
      <c r="I142" s="186"/>
      <c r="J142" s="187">
        <f>ROUND(I142*H142,2)</f>
        <v>0</v>
      </c>
      <c r="K142" s="183" t="s">
        <v>388</v>
      </c>
      <c r="L142" s="41"/>
      <c r="M142" s="188" t="s">
        <v>19</v>
      </c>
      <c r="N142" s="189" t="s">
        <v>39</v>
      </c>
      <c r="O142" s="66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2" t="s">
        <v>389</v>
      </c>
      <c r="AT142" s="192" t="s">
        <v>207</v>
      </c>
      <c r="AU142" s="192" t="s">
        <v>75</v>
      </c>
      <c r="AY142" s="19" t="s">
        <v>204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9" t="s">
        <v>75</v>
      </c>
      <c r="BK142" s="193">
        <f>ROUND(I142*H142,2)</f>
        <v>0</v>
      </c>
      <c r="BL142" s="19" t="s">
        <v>389</v>
      </c>
      <c r="BM142" s="192" t="s">
        <v>841</v>
      </c>
    </row>
    <row r="143" spans="1:65" s="13" customFormat="1" ht="11.25">
      <c r="B143" s="199"/>
      <c r="C143" s="200"/>
      <c r="D143" s="201" t="s">
        <v>215</v>
      </c>
      <c r="E143" s="202" t="s">
        <v>19</v>
      </c>
      <c r="F143" s="203" t="s">
        <v>732</v>
      </c>
      <c r="G143" s="200"/>
      <c r="H143" s="204">
        <v>0.09</v>
      </c>
      <c r="I143" s="205"/>
      <c r="J143" s="200"/>
      <c r="K143" s="200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215</v>
      </c>
      <c r="AU143" s="210" t="s">
        <v>75</v>
      </c>
      <c r="AV143" s="13" t="s">
        <v>80</v>
      </c>
      <c r="AW143" s="13" t="s">
        <v>30</v>
      </c>
      <c r="AX143" s="13" t="s">
        <v>68</v>
      </c>
      <c r="AY143" s="210" t="s">
        <v>204</v>
      </c>
    </row>
    <row r="144" spans="1:65" s="14" customFormat="1" ht="11.25">
      <c r="B144" s="211"/>
      <c r="C144" s="212"/>
      <c r="D144" s="201" t="s">
        <v>215</v>
      </c>
      <c r="E144" s="213" t="s">
        <v>19</v>
      </c>
      <c r="F144" s="214" t="s">
        <v>217</v>
      </c>
      <c r="G144" s="212"/>
      <c r="H144" s="215">
        <v>0.09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215</v>
      </c>
      <c r="AU144" s="221" t="s">
        <v>75</v>
      </c>
      <c r="AV144" s="14" t="s">
        <v>206</v>
      </c>
      <c r="AW144" s="14" t="s">
        <v>30</v>
      </c>
      <c r="AX144" s="14" t="s">
        <v>75</v>
      </c>
      <c r="AY144" s="221" t="s">
        <v>204</v>
      </c>
    </row>
    <row r="145" spans="1:65" s="2" customFormat="1" ht="62.65" customHeight="1">
      <c r="A145" s="36"/>
      <c r="B145" s="37"/>
      <c r="C145" s="181" t="s">
        <v>445</v>
      </c>
      <c r="D145" s="181" t="s">
        <v>207</v>
      </c>
      <c r="E145" s="182" t="s">
        <v>625</v>
      </c>
      <c r="F145" s="183" t="s">
        <v>626</v>
      </c>
      <c r="G145" s="184" t="s">
        <v>361</v>
      </c>
      <c r="H145" s="185">
        <v>0.09</v>
      </c>
      <c r="I145" s="186"/>
      <c r="J145" s="187">
        <f>ROUND(I145*H145,2)</f>
        <v>0</v>
      </c>
      <c r="K145" s="183" t="s">
        <v>388</v>
      </c>
      <c r="L145" s="41"/>
      <c r="M145" s="188" t="s">
        <v>19</v>
      </c>
      <c r="N145" s="189" t="s">
        <v>39</v>
      </c>
      <c r="O145" s="66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2" t="s">
        <v>389</v>
      </c>
      <c r="AT145" s="192" t="s">
        <v>207</v>
      </c>
      <c r="AU145" s="192" t="s">
        <v>75</v>
      </c>
      <c r="AY145" s="19" t="s">
        <v>204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9" t="s">
        <v>75</v>
      </c>
      <c r="BK145" s="193">
        <f>ROUND(I145*H145,2)</f>
        <v>0</v>
      </c>
      <c r="BL145" s="19" t="s">
        <v>389</v>
      </c>
      <c r="BM145" s="192" t="s">
        <v>842</v>
      </c>
    </row>
    <row r="146" spans="1:65" s="2" customFormat="1" ht="19.5">
      <c r="A146" s="36"/>
      <c r="B146" s="37"/>
      <c r="C146" s="38"/>
      <c r="D146" s="201" t="s">
        <v>311</v>
      </c>
      <c r="E146" s="38"/>
      <c r="F146" s="242" t="s">
        <v>734</v>
      </c>
      <c r="G146" s="38"/>
      <c r="H146" s="38"/>
      <c r="I146" s="196"/>
      <c r="J146" s="38"/>
      <c r="K146" s="38"/>
      <c r="L146" s="41"/>
      <c r="M146" s="197"/>
      <c r="N146" s="198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311</v>
      </c>
      <c r="AU146" s="19" t="s">
        <v>75</v>
      </c>
    </row>
    <row r="147" spans="1:65" s="2" customFormat="1" ht="44.25" customHeight="1">
      <c r="A147" s="36"/>
      <c r="B147" s="37"/>
      <c r="C147" s="181" t="s">
        <v>407</v>
      </c>
      <c r="D147" s="181" t="s">
        <v>207</v>
      </c>
      <c r="E147" s="182" t="s">
        <v>629</v>
      </c>
      <c r="F147" s="183" t="s">
        <v>630</v>
      </c>
      <c r="G147" s="184" t="s">
        <v>251</v>
      </c>
      <c r="H147" s="185">
        <v>2</v>
      </c>
      <c r="I147" s="186"/>
      <c r="J147" s="187">
        <f>ROUND(I147*H147,2)</f>
        <v>0</v>
      </c>
      <c r="K147" s="183" t="s">
        <v>388</v>
      </c>
      <c r="L147" s="41"/>
      <c r="M147" s="247" t="s">
        <v>19</v>
      </c>
      <c r="N147" s="248" t="s">
        <v>39</v>
      </c>
      <c r="O147" s="245"/>
      <c r="P147" s="249">
        <f>O147*H147</f>
        <v>0</v>
      </c>
      <c r="Q147" s="249">
        <v>0</v>
      </c>
      <c r="R147" s="249">
        <f>Q147*H147</f>
        <v>0</v>
      </c>
      <c r="S147" s="249">
        <v>0</v>
      </c>
      <c r="T147" s="25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2" t="s">
        <v>389</v>
      </c>
      <c r="AT147" s="192" t="s">
        <v>207</v>
      </c>
      <c r="AU147" s="192" t="s">
        <v>75</v>
      </c>
      <c r="AY147" s="19" t="s">
        <v>204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9" t="s">
        <v>75</v>
      </c>
      <c r="BK147" s="193">
        <f>ROUND(I147*H147,2)</f>
        <v>0</v>
      </c>
      <c r="BL147" s="19" t="s">
        <v>389</v>
      </c>
      <c r="BM147" s="192" t="s">
        <v>843</v>
      </c>
    </row>
    <row r="148" spans="1:65" s="2" customFormat="1" ht="6.95" customHeight="1">
      <c r="A148" s="36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41"/>
      <c r="M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</row>
  </sheetData>
  <sheetProtection algorithmName="SHA-512" hashValue="3dIZFsDHBNdUQMkaSCYPu/VxVW+K88PIVuBrHpl7BD7R1LLYoLdR+SM4RuEdpSL79VmSpynbcF1PQtBW74Ttnw==" saltValue="TZYqjgT+r7f1CmYo6kaNIvCL848SrKG5ZKqbu+LdJcxaC3v4TfzdPA3jrZyzeqj3OtbiGUPwL0TqxDfpA9GtpQ==" spinCount="100000" sheet="1" objects="1" scenarios="1" formatColumns="0" formatRows="0" autoFilter="0"/>
  <autoFilter ref="C86:K147" xr:uid="{00000000-0009-0000-0000-000008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26</vt:i4>
      </vt:variant>
      <vt:variant>
        <vt:lpstr>Pojmenované oblasti</vt:lpstr>
      </vt:variant>
      <vt:variant>
        <vt:i4>51</vt:i4>
      </vt:variant>
    </vt:vector>
  </HeadingPairs>
  <TitlesOfParts>
    <vt:vector size="77" baseType="lpstr">
      <vt:lpstr>Rekapitulace stavby</vt:lpstr>
      <vt:lpstr>21.1 - URS - Oprava osvět...</vt:lpstr>
      <vt:lpstr>21.2 - ÚOŽI - Oprava osvě...</vt:lpstr>
      <vt:lpstr>21.3 - VRN - Oprava osvět...</vt:lpstr>
      <vt:lpstr>22.1 - URS - Oprava osvět...</vt:lpstr>
      <vt:lpstr>22.2 - ÚOŽI - Oprava osvě...</vt:lpstr>
      <vt:lpstr>22.3 - VRN - Oprava osvět...</vt:lpstr>
      <vt:lpstr>23.1 - URS - Oprava osvět...</vt:lpstr>
      <vt:lpstr>23.2 - ÚOŽI - Oprava osvě...</vt:lpstr>
      <vt:lpstr>23.3 - VRN - Oprava osvět...</vt:lpstr>
      <vt:lpstr>23.4 - URS - přeložka kab...</vt:lpstr>
      <vt:lpstr>25.1 - URS - Oprava osvět...</vt:lpstr>
      <vt:lpstr>25.2 - UOŽI - Oprava osvě...</vt:lpstr>
      <vt:lpstr>25.3 - VRN - Oprava osvět...</vt:lpstr>
      <vt:lpstr>25.4 - UOŽI - Úprava nást...</vt:lpstr>
      <vt:lpstr>26.1 - URS - Oprava osvět...</vt:lpstr>
      <vt:lpstr>26.2 - ÚOŽI - Oprava osvě...</vt:lpstr>
      <vt:lpstr>26.3 - VRN - Oprava osvět...</vt:lpstr>
      <vt:lpstr>28.1 - URS - Oprava osvět...</vt:lpstr>
      <vt:lpstr>28.2 - ÚOŽI - Oprava osvě...</vt:lpstr>
      <vt:lpstr>28.3 - VRN - Oprava osvět...</vt:lpstr>
      <vt:lpstr>29.1 - URS - Oprava osvět...</vt:lpstr>
      <vt:lpstr>29.2 - ÚOŽI - Oprava osvě...</vt:lpstr>
      <vt:lpstr>29.3 - VRN - Oprava osvět...</vt:lpstr>
      <vt:lpstr>Seznam figur</vt:lpstr>
      <vt:lpstr>Pokyny pro vyplnění</vt:lpstr>
      <vt:lpstr>'21.1 - URS - Oprava osvět...'!Názvy_tisku</vt:lpstr>
      <vt:lpstr>'21.2 - ÚOŽI - Oprava osvě...'!Názvy_tisku</vt:lpstr>
      <vt:lpstr>'21.3 - VRN - Oprava osvět...'!Názvy_tisku</vt:lpstr>
      <vt:lpstr>'22.1 - URS - Oprava osvět...'!Názvy_tisku</vt:lpstr>
      <vt:lpstr>'22.2 - ÚOŽI - Oprava osvě...'!Názvy_tisku</vt:lpstr>
      <vt:lpstr>'22.3 - VRN - Oprava osvět...'!Názvy_tisku</vt:lpstr>
      <vt:lpstr>'23.1 - URS - Oprava osvět...'!Názvy_tisku</vt:lpstr>
      <vt:lpstr>'23.2 - ÚOŽI - Oprava osvě...'!Názvy_tisku</vt:lpstr>
      <vt:lpstr>'23.3 - VRN - Oprava osvět...'!Názvy_tisku</vt:lpstr>
      <vt:lpstr>'23.4 - URS - přeložka kab...'!Názvy_tisku</vt:lpstr>
      <vt:lpstr>'25.1 - URS - Oprava osvět...'!Názvy_tisku</vt:lpstr>
      <vt:lpstr>'25.2 - UOŽI - Oprava osvě...'!Názvy_tisku</vt:lpstr>
      <vt:lpstr>'25.3 - VRN - Oprava osvět...'!Názvy_tisku</vt:lpstr>
      <vt:lpstr>'25.4 - UOŽI - Úprava nást...'!Názvy_tisku</vt:lpstr>
      <vt:lpstr>'26.1 - URS - Oprava osvět...'!Názvy_tisku</vt:lpstr>
      <vt:lpstr>'26.2 - ÚOŽI - Oprava osvě...'!Názvy_tisku</vt:lpstr>
      <vt:lpstr>'26.3 - VRN - Oprava osvět...'!Názvy_tisku</vt:lpstr>
      <vt:lpstr>'28.1 - URS - Oprava osvět...'!Názvy_tisku</vt:lpstr>
      <vt:lpstr>'28.2 - ÚOŽI - Oprava osvě...'!Názvy_tisku</vt:lpstr>
      <vt:lpstr>'28.3 - VRN - Oprava osvět...'!Názvy_tisku</vt:lpstr>
      <vt:lpstr>'29.1 - URS - Oprava osvět...'!Názvy_tisku</vt:lpstr>
      <vt:lpstr>'29.2 - ÚOŽI - Oprava osvě...'!Názvy_tisku</vt:lpstr>
      <vt:lpstr>'29.3 - VRN - Oprava osvět...'!Názvy_tisku</vt:lpstr>
      <vt:lpstr>'Rekapitulace stavby'!Názvy_tisku</vt:lpstr>
      <vt:lpstr>'Seznam figur'!Názvy_tisku</vt:lpstr>
      <vt:lpstr>'21.1 - URS - Oprava osvět...'!Oblast_tisku</vt:lpstr>
      <vt:lpstr>'21.2 - ÚOŽI - Oprava osvě...'!Oblast_tisku</vt:lpstr>
      <vt:lpstr>'21.3 - VRN - Oprava osvět...'!Oblast_tisku</vt:lpstr>
      <vt:lpstr>'22.1 - URS - Oprava osvět...'!Oblast_tisku</vt:lpstr>
      <vt:lpstr>'22.2 - ÚOŽI - Oprava osvě...'!Oblast_tisku</vt:lpstr>
      <vt:lpstr>'22.3 - VRN - Oprava osvět...'!Oblast_tisku</vt:lpstr>
      <vt:lpstr>'23.1 - URS - Oprava osvět...'!Oblast_tisku</vt:lpstr>
      <vt:lpstr>'23.2 - ÚOŽI - Oprava osvě...'!Oblast_tisku</vt:lpstr>
      <vt:lpstr>'23.3 - VRN - Oprava osvět...'!Oblast_tisku</vt:lpstr>
      <vt:lpstr>'23.4 - URS - přeložka kab...'!Oblast_tisku</vt:lpstr>
      <vt:lpstr>'25.1 - URS - Oprava osvět...'!Oblast_tisku</vt:lpstr>
      <vt:lpstr>'25.2 - UOŽI - Oprava osvě...'!Oblast_tisku</vt:lpstr>
      <vt:lpstr>'25.3 - VRN - Oprava osvět...'!Oblast_tisku</vt:lpstr>
      <vt:lpstr>'25.4 - UOŽI - Úprava nást...'!Oblast_tisku</vt:lpstr>
      <vt:lpstr>'26.1 - URS - Oprava osvět...'!Oblast_tisku</vt:lpstr>
      <vt:lpstr>'26.2 - ÚOŽI - Oprava osvě...'!Oblast_tisku</vt:lpstr>
      <vt:lpstr>'26.3 - VRN - Oprava osvět...'!Oblast_tisku</vt:lpstr>
      <vt:lpstr>'28.1 - URS - Oprava osvět...'!Oblast_tisku</vt:lpstr>
      <vt:lpstr>'28.2 - ÚOŽI - Oprava osvě...'!Oblast_tisku</vt:lpstr>
      <vt:lpstr>'28.3 - VRN - Oprava osvět...'!Oblast_tisku</vt:lpstr>
      <vt:lpstr>'29.1 - URS - Oprava osvět...'!Oblast_tisku</vt:lpstr>
      <vt:lpstr>'29.2 - ÚOŽI - Oprava osvě...'!Oblast_tisku</vt:lpstr>
      <vt:lpstr>'29.3 - VRN - Oprava osvět...'!Oblast_tisku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Indrák Štěpán, Ing.</dc:creator>
  <cp:lastModifiedBy>Duda Vlastimil, Ing.</cp:lastModifiedBy>
  <dcterms:created xsi:type="dcterms:W3CDTF">2023-03-24T11:04:31Z</dcterms:created>
  <dcterms:modified xsi:type="dcterms:W3CDTF">2023-04-13T06:54:23Z</dcterms:modified>
</cp:coreProperties>
</file>